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l\Desktop\Dennis\"/>
    </mc:Choice>
  </mc:AlternateContent>
  <xr:revisionPtr revIDLastSave="0" documentId="13_ncr:1_{2D675F2A-360D-48B0-B462-37FF9742AE88}" xr6:coauthVersionLast="45" xr6:coauthVersionMax="45" xr10:uidLastSave="{00000000-0000-0000-0000-000000000000}"/>
  <bookViews>
    <workbookView xWindow="-120" yWindow="-120" windowWidth="20730" windowHeight="11160" xr2:uid="{2239928B-ED0E-4FBC-93D6-08CC46BA8A51}"/>
  </bookViews>
  <sheets>
    <sheet name="Scritture" sheetId="1" r:id="rId1"/>
    <sheet name="Gennaio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  <sheet name="Agosto" sheetId="9" r:id="rId9"/>
    <sheet name="Settembre" sheetId="10" r:id="rId10"/>
    <sheet name="Ottobre" sheetId="11" r:id="rId11"/>
    <sheet name="Novembre" sheetId="12" r:id="rId12"/>
    <sheet name="Dicembre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3" l="1"/>
  <c r="B17" i="13" s="1"/>
  <c r="B19" i="13" s="1"/>
  <c r="A17" i="12"/>
  <c r="A17" i="11"/>
  <c r="B17" i="11" s="1"/>
  <c r="B19" i="11" s="1"/>
  <c r="A17" i="10"/>
  <c r="B17" i="10" s="1"/>
  <c r="B19" i="10" s="1"/>
  <c r="A17" i="9"/>
  <c r="A17" i="8"/>
  <c r="A17" i="7"/>
  <c r="B17" i="7" s="1"/>
  <c r="B19" i="7" s="1"/>
  <c r="A17" i="6"/>
  <c r="B17" i="6" s="1"/>
  <c r="B19" i="6" s="1"/>
  <c r="A17" i="5"/>
  <c r="A17" i="4"/>
  <c r="A17" i="3"/>
  <c r="B17" i="3" s="1"/>
  <c r="B19" i="3" s="1"/>
  <c r="A7" i="13"/>
  <c r="E7" i="13" s="1"/>
  <c r="A6" i="13"/>
  <c r="F6" i="13" s="1"/>
  <c r="A5" i="13"/>
  <c r="A4" i="13"/>
  <c r="E4" i="13" s="1"/>
  <c r="A3" i="13"/>
  <c r="F3" i="13" s="1"/>
  <c r="A7" i="12"/>
  <c r="A6" i="12"/>
  <c r="A5" i="12"/>
  <c r="F5" i="12" s="1"/>
  <c r="A4" i="12"/>
  <c r="E4" i="12" s="1"/>
  <c r="A3" i="12"/>
  <c r="A7" i="11"/>
  <c r="A6" i="11"/>
  <c r="E6" i="11" s="1"/>
  <c r="A5" i="11"/>
  <c r="C5" i="11" s="1"/>
  <c r="A4" i="11"/>
  <c r="E4" i="11" s="1"/>
  <c r="A3" i="11"/>
  <c r="A7" i="10"/>
  <c r="F7" i="10" s="1"/>
  <c r="A6" i="10"/>
  <c r="E6" i="10" s="1"/>
  <c r="A5" i="10"/>
  <c r="D5" i="10" s="1"/>
  <c r="A4" i="10"/>
  <c r="E4" i="10" s="1"/>
  <c r="A3" i="10"/>
  <c r="F3" i="10" s="1"/>
  <c r="A7" i="9"/>
  <c r="E7" i="9" s="1"/>
  <c r="A6" i="9"/>
  <c r="A5" i="9"/>
  <c r="A4" i="9"/>
  <c r="E4" i="9" s="1"/>
  <c r="A3" i="9"/>
  <c r="C3" i="9" s="1"/>
  <c r="A7" i="8"/>
  <c r="A6" i="8"/>
  <c r="A5" i="8"/>
  <c r="F5" i="8" s="1"/>
  <c r="A4" i="8"/>
  <c r="E4" i="8" s="1"/>
  <c r="A3" i="8"/>
  <c r="A7" i="7"/>
  <c r="A6" i="7"/>
  <c r="F6" i="7" s="1"/>
  <c r="A5" i="7"/>
  <c r="D5" i="7" s="1"/>
  <c r="A4" i="7"/>
  <c r="E4" i="7" s="1"/>
  <c r="A3" i="7"/>
  <c r="A7" i="6"/>
  <c r="F7" i="6" s="1"/>
  <c r="A6" i="6"/>
  <c r="D6" i="6" s="1"/>
  <c r="A5" i="6"/>
  <c r="E5" i="6" s="1"/>
  <c r="A4" i="6"/>
  <c r="F4" i="6" s="1"/>
  <c r="A3" i="6"/>
  <c r="D3" i="6" s="1"/>
  <c r="A7" i="5"/>
  <c r="F7" i="5" s="1"/>
  <c r="A6" i="5"/>
  <c r="A5" i="5"/>
  <c r="A4" i="5"/>
  <c r="E4" i="5" s="1"/>
  <c r="A3" i="5"/>
  <c r="F3" i="5" s="1"/>
  <c r="A7" i="4"/>
  <c r="A6" i="4"/>
  <c r="A5" i="4"/>
  <c r="F5" i="4" s="1"/>
  <c r="A4" i="4"/>
  <c r="E4" i="4" s="1"/>
  <c r="A3" i="4"/>
  <c r="A7" i="3"/>
  <c r="E7" i="3" s="1"/>
  <c r="A6" i="3"/>
  <c r="F6" i="3" s="1"/>
  <c r="A5" i="3"/>
  <c r="D5" i="3" s="1"/>
  <c r="A4" i="3"/>
  <c r="E4" i="3" s="1"/>
  <c r="A3" i="3"/>
  <c r="E3" i="3" s="1"/>
  <c r="A17" i="2"/>
  <c r="A7" i="2"/>
  <c r="E7" i="2" s="1"/>
  <c r="A6" i="2"/>
  <c r="C6" i="2" s="1"/>
  <c r="A4" i="2"/>
  <c r="A5" i="2"/>
  <c r="F5" i="2" s="1"/>
  <c r="A3" i="2"/>
  <c r="F3" i="2" s="1"/>
  <c r="B17" i="12"/>
  <c r="B19" i="12" s="1"/>
  <c r="B17" i="9"/>
  <c r="B19" i="9" s="1"/>
  <c r="B17" i="8"/>
  <c r="B19" i="8" s="1"/>
  <c r="B17" i="5"/>
  <c r="B19" i="5" s="1"/>
  <c r="B17" i="4"/>
  <c r="B19" i="4" s="1"/>
  <c r="F5" i="13"/>
  <c r="E6" i="13"/>
  <c r="E5" i="13"/>
  <c r="D5" i="13"/>
  <c r="C6" i="13"/>
  <c r="C5" i="13"/>
  <c r="B5" i="13"/>
  <c r="F7" i="12"/>
  <c r="F6" i="12"/>
  <c r="F3" i="12"/>
  <c r="E7" i="12"/>
  <c r="E6" i="12"/>
  <c r="E3" i="12"/>
  <c r="D7" i="12"/>
  <c r="D6" i="12"/>
  <c r="D3" i="12"/>
  <c r="C7" i="12"/>
  <c r="C6" i="12"/>
  <c r="C3" i="12"/>
  <c r="B7" i="12"/>
  <c r="B6" i="12"/>
  <c r="B3" i="12"/>
  <c r="F7" i="11"/>
  <c r="F6" i="11"/>
  <c r="F4" i="11"/>
  <c r="F3" i="11"/>
  <c r="E7" i="11"/>
  <c r="E3" i="11"/>
  <c r="D7" i="11"/>
  <c r="D3" i="11"/>
  <c r="C7" i="11"/>
  <c r="C3" i="11"/>
  <c r="B7" i="11"/>
  <c r="B4" i="11"/>
  <c r="B3" i="11"/>
  <c r="F5" i="10"/>
  <c r="F4" i="10"/>
  <c r="E5" i="10"/>
  <c r="D3" i="10"/>
  <c r="B7" i="10"/>
  <c r="B5" i="10"/>
  <c r="B4" i="10"/>
  <c r="B3" i="10"/>
  <c r="F6" i="9"/>
  <c r="F5" i="9"/>
  <c r="E6" i="9"/>
  <c r="E5" i="9"/>
  <c r="D6" i="9"/>
  <c r="D5" i="9"/>
  <c r="C6" i="9"/>
  <c r="C5" i="9"/>
  <c r="B6" i="9"/>
  <c r="B5" i="9"/>
  <c r="F7" i="8"/>
  <c r="F6" i="8"/>
  <c r="F3" i="8"/>
  <c r="E7" i="8"/>
  <c r="E6" i="8"/>
  <c r="E3" i="8"/>
  <c r="D7" i="8"/>
  <c r="D6" i="8"/>
  <c r="D3" i="8"/>
  <c r="C7" i="8"/>
  <c r="C6" i="8"/>
  <c r="C3" i="8"/>
  <c r="B7" i="8"/>
  <c r="B6" i="8"/>
  <c r="B3" i="8"/>
  <c r="F7" i="7"/>
  <c r="F3" i="7"/>
  <c r="E7" i="7"/>
  <c r="E3" i="7"/>
  <c r="D7" i="7"/>
  <c r="D3" i="7"/>
  <c r="C7" i="7"/>
  <c r="C3" i="7"/>
  <c r="B7" i="7"/>
  <c r="B3" i="7"/>
  <c r="F5" i="6"/>
  <c r="B7" i="6"/>
  <c r="B5" i="6"/>
  <c r="B4" i="6"/>
  <c r="F6" i="5"/>
  <c r="F5" i="5"/>
  <c r="E6" i="5"/>
  <c r="E5" i="5"/>
  <c r="D6" i="5"/>
  <c r="D5" i="5"/>
  <c r="C6" i="5"/>
  <c r="C5" i="5"/>
  <c r="B6" i="5"/>
  <c r="B5" i="5"/>
  <c r="F7" i="4"/>
  <c r="F6" i="4"/>
  <c r="F3" i="4"/>
  <c r="E7" i="4"/>
  <c r="E6" i="4"/>
  <c r="E3" i="4"/>
  <c r="D7" i="4"/>
  <c r="D6" i="4"/>
  <c r="D3" i="4"/>
  <c r="C7" i="4"/>
  <c r="C6" i="4"/>
  <c r="C3" i="4"/>
  <c r="B7" i="4"/>
  <c r="B6" i="4"/>
  <c r="B3" i="4"/>
  <c r="F4" i="3"/>
  <c r="F3" i="3"/>
  <c r="D3" i="3"/>
  <c r="B4" i="3"/>
  <c r="B3" i="3"/>
  <c r="F4" i="2"/>
  <c r="E4" i="2"/>
  <c r="D4" i="2"/>
  <c r="C4" i="2"/>
  <c r="B6" i="13" l="1"/>
  <c r="D6" i="13"/>
  <c r="B7" i="3"/>
  <c r="D7" i="3"/>
  <c r="C3" i="3"/>
  <c r="F7" i="3"/>
  <c r="C7" i="3"/>
  <c r="D6" i="2"/>
  <c r="F6" i="2"/>
  <c r="E6" i="2"/>
  <c r="B3" i="6"/>
  <c r="D7" i="6"/>
  <c r="F4" i="9"/>
  <c r="F4" i="5"/>
  <c r="F9" i="5" s="1"/>
  <c r="F3" i="6"/>
  <c r="B5" i="12"/>
  <c r="C5" i="12"/>
  <c r="D5" i="12"/>
  <c r="E5" i="12"/>
  <c r="E9" i="12" s="1"/>
  <c r="B3" i="9"/>
  <c r="B7" i="5"/>
  <c r="C5" i="7"/>
  <c r="F3" i="9"/>
  <c r="F7" i="9"/>
  <c r="B6" i="10"/>
  <c r="D7" i="13"/>
  <c r="E7" i="5"/>
  <c r="B4" i="8"/>
  <c r="E3" i="9"/>
  <c r="B5" i="11"/>
  <c r="C7" i="13"/>
  <c r="C5" i="3"/>
  <c r="D7" i="5"/>
  <c r="E6" i="6"/>
  <c r="D3" i="9"/>
  <c r="B7" i="13"/>
  <c r="F7" i="13"/>
  <c r="E3" i="2"/>
  <c r="B3" i="2"/>
  <c r="C7" i="5"/>
  <c r="D6" i="10"/>
  <c r="C3" i="2"/>
  <c r="D3" i="2"/>
  <c r="B5" i="3"/>
  <c r="B4" i="4"/>
  <c r="B3" i="5"/>
  <c r="C3" i="5"/>
  <c r="D3" i="5"/>
  <c r="E3" i="5"/>
  <c r="B6" i="6"/>
  <c r="B5" i="7"/>
  <c r="F5" i="7"/>
  <c r="F4" i="8"/>
  <c r="F9" i="8" s="1"/>
  <c r="F6" i="10"/>
  <c r="F9" i="10" s="1"/>
  <c r="E5" i="11"/>
  <c r="E9" i="11" s="1"/>
  <c r="F5" i="11"/>
  <c r="F9" i="11" s="1"/>
  <c r="B4" i="12"/>
  <c r="B3" i="13"/>
  <c r="C3" i="13"/>
  <c r="D3" i="13"/>
  <c r="E3" i="13"/>
  <c r="F7" i="2"/>
  <c r="E5" i="3"/>
  <c r="F5" i="3"/>
  <c r="F9" i="3" s="1"/>
  <c r="F4" i="4"/>
  <c r="F9" i="4" s="1"/>
  <c r="E5" i="7"/>
  <c r="C6" i="10"/>
  <c r="D5" i="11"/>
  <c r="F4" i="12"/>
  <c r="F9" i="12" s="1"/>
  <c r="F6" i="6"/>
  <c r="B7" i="9"/>
  <c r="C7" i="9"/>
  <c r="D7" i="9"/>
  <c r="B6" i="3"/>
  <c r="C6" i="3"/>
  <c r="D6" i="3"/>
  <c r="E6" i="3"/>
  <c r="C3" i="6"/>
  <c r="E3" i="6"/>
  <c r="C3" i="10"/>
  <c r="B4" i="13"/>
  <c r="B6" i="7"/>
  <c r="C6" i="7"/>
  <c r="D6" i="7"/>
  <c r="E6" i="7"/>
  <c r="B5" i="8"/>
  <c r="C5" i="8"/>
  <c r="D5" i="8"/>
  <c r="E5" i="8"/>
  <c r="E9" i="8" s="1"/>
  <c r="D7" i="10"/>
  <c r="E7" i="10"/>
  <c r="F4" i="13"/>
  <c r="C5" i="2"/>
  <c r="B5" i="4"/>
  <c r="B9" i="4" s="1"/>
  <c r="B10" i="4" s="1"/>
  <c r="C5" i="4"/>
  <c r="D5" i="4"/>
  <c r="E5" i="4"/>
  <c r="E9" i="4" s="1"/>
  <c r="C7" i="6"/>
  <c r="D5" i="2"/>
  <c r="E5" i="2"/>
  <c r="B4" i="5"/>
  <c r="E7" i="6"/>
  <c r="B4" i="9"/>
  <c r="C7" i="10"/>
  <c r="E3" i="10"/>
  <c r="B6" i="11"/>
  <c r="C6" i="11"/>
  <c r="D6" i="11"/>
  <c r="C4" i="13"/>
  <c r="D4" i="13"/>
  <c r="C4" i="12"/>
  <c r="C9" i="12" s="1"/>
  <c r="D4" i="12"/>
  <c r="D4" i="11"/>
  <c r="C4" i="11"/>
  <c r="C5" i="10"/>
  <c r="D4" i="10"/>
  <c r="C4" i="10"/>
  <c r="C4" i="9"/>
  <c r="D4" i="9"/>
  <c r="C4" i="8"/>
  <c r="D4" i="8"/>
  <c r="C4" i="7"/>
  <c r="F4" i="7"/>
  <c r="D4" i="7"/>
  <c r="D9" i="7" s="1"/>
  <c r="B4" i="7"/>
  <c r="C4" i="6"/>
  <c r="C5" i="6"/>
  <c r="D5" i="6"/>
  <c r="E4" i="6"/>
  <c r="D4" i="6"/>
  <c r="C6" i="6"/>
  <c r="D4" i="5"/>
  <c r="D9" i="5" s="1"/>
  <c r="C4" i="5"/>
  <c r="C4" i="4"/>
  <c r="D4" i="4"/>
  <c r="C4" i="3"/>
  <c r="D4" i="3"/>
  <c r="D7" i="2"/>
  <c r="C7" i="2"/>
  <c r="F9" i="13"/>
  <c r="E9" i="13"/>
  <c r="B9" i="10"/>
  <c r="B10" i="10" s="1"/>
  <c r="E9" i="9"/>
  <c r="B17" i="2"/>
  <c r="E9" i="5" l="1"/>
  <c r="B9" i="9"/>
  <c r="B10" i="9" s="1"/>
  <c r="B9" i="8"/>
  <c r="B10" i="8" s="1"/>
  <c r="B9" i="12"/>
  <c r="B10" i="12" s="1"/>
  <c r="C10" i="12" s="1"/>
  <c r="B9" i="11"/>
  <c r="B10" i="11" s="1"/>
  <c r="C9" i="9"/>
  <c r="D9" i="13"/>
  <c r="B9" i="3"/>
  <c r="B10" i="3" s="1"/>
  <c r="F9" i="6"/>
  <c r="B9" i="6"/>
  <c r="B10" i="6" s="1"/>
  <c r="F9" i="7"/>
  <c r="D9" i="3"/>
  <c r="C9" i="5"/>
  <c r="D9" i="8"/>
  <c r="D9" i="9"/>
  <c r="D9" i="11"/>
  <c r="D9" i="12"/>
  <c r="C9" i="7"/>
  <c r="F9" i="9"/>
  <c r="C9" i="4"/>
  <c r="C10" i="4" s="1"/>
  <c r="C9" i="11"/>
  <c r="C10" i="11" s="1"/>
  <c r="E9" i="6"/>
  <c r="C9" i="13"/>
  <c r="E9" i="10"/>
  <c r="B9" i="5"/>
  <c r="B10" i="5" s="1"/>
  <c r="C10" i="5" s="1"/>
  <c r="D10" i="5" s="1"/>
  <c r="E10" i="5" s="1"/>
  <c r="F10" i="5" s="1"/>
  <c r="E9" i="7"/>
  <c r="B9" i="13"/>
  <c r="B10" i="13" s="1"/>
  <c r="C10" i="13" s="1"/>
  <c r="D10" i="13" s="1"/>
  <c r="E10" i="13" s="1"/>
  <c r="F10" i="13" s="1"/>
  <c r="E9" i="3"/>
  <c r="B9" i="7"/>
  <c r="B10" i="7" s="1"/>
  <c r="C9" i="3"/>
  <c r="C9" i="8"/>
  <c r="C10" i="8" s="1"/>
  <c r="D9" i="10"/>
  <c r="D9" i="6"/>
  <c r="D9" i="4"/>
  <c r="C9" i="6"/>
  <c r="C9" i="10"/>
  <c r="C10" i="10" s="1"/>
  <c r="B7" i="2"/>
  <c r="B5" i="2"/>
  <c r="B4" i="2"/>
  <c r="B6" i="2"/>
  <c r="C10" i="9" l="1"/>
  <c r="D10" i="9"/>
  <c r="E10" i="9" s="1"/>
  <c r="F10" i="9" s="1"/>
  <c r="C10" i="6"/>
  <c r="D10" i="8"/>
  <c r="E10" i="8" s="1"/>
  <c r="F10" i="8" s="1"/>
  <c r="C10" i="3"/>
  <c r="D10" i="3" s="1"/>
  <c r="E10" i="3" s="1"/>
  <c r="F10" i="3" s="1"/>
  <c r="D10" i="10"/>
  <c r="E10" i="10" s="1"/>
  <c r="F10" i="10" s="1"/>
  <c r="C10" i="7"/>
  <c r="D10" i="7" s="1"/>
  <c r="E10" i="7" s="1"/>
  <c r="F10" i="7" s="1"/>
  <c r="D10" i="11"/>
  <c r="E10" i="11" s="1"/>
  <c r="F10" i="11" s="1"/>
  <c r="D10" i="4"/>
  <c r="E10" i="4" s="1"/>
  <c r="F10" i="4" s="1"/>
  <c r="D10" i="12"/>
  <c r="E10" i="12" s="1"/>
  <c r="F10" i="12" s="1"/>
  <c r="D10" i="6"/>
  <c r="E10" i="6" s="1"/>
  <c r="F10" i="6" s="1"/>
  <c r="E9" i="2"/>
  <c r="B9" i="2"/>
  <c r="B10" i="2" s="1"/>
  <c r="D9" i="2"/>
  <c r="F9" i="2"/>
  <c r="C9" i="2"/>
  <c r="C10" i="2" l="1"/>
  <c r="D10" i="2" s="1"/>
  <c r="E10" i="2" s="1"/>
  <c r="F10" i="2" s="1"/>
  <c r="B19" i="2"/>
</calcChain>
</file>

<file path=xl/sharedStrings.xml><?xml version="1.0" encoding="utf-8"?>
<sst xmlns="http://schemas.openxmlformats.org/spreadsheetml/2006/main" count="174" uniqueCount="46">
  <si>
    <t xml:space="preserve">Totale </t>
  </si>
  <si>
    <t>prima (1-5)</t>
  </si>
  <si>
    <t>seconda(6-12)</t>
  </si>
  <si>
    <t>terza(13-19)</t>
  </si>
  <si>
    <t>quarta(20-26)</t>
  </si>
  <si>
    <t>quinta(27-31)</t>
  </si>
  <si>
    <t>Gennaio</t>
  </si>
  <si>
    <t>Rimasti</t>
  </si>
  <si>
    <t>Febbraio</t>
  </si>
  <si>
    <t>Marzo</t>
  </si>
  <si>
    <t>Aprile</t>
  </si>
  <si>
    <t>Maggio</t>
  </si>
  <si>
    <t>Giugno</t>
  </si>
  <si>
    <t>Ottobre</t>
  </si>
  <si>
    <t>Settembre</t>
  </si>
  <si>
    <t>Agosto</t>
  </si>
  <si>
    <t>Luglio</t>
  </si>
  <si>
    <t>Novembre</t>
  </si>
  <si>
    <t>Dicembre</t>
  </si>
  <si>
    <t>categoriaUno</t>
  </si>
  <si>
    <t>categoriaDue</t>
  </si>
  <si>
    <t>categoriaTre</t>
  </si>
  <si>
    <t>categoriaQuattro</t>
  </si>
  <si>
    <t>categoriaCinque</t>
  </si>
  <si>
    <t>categoriaSei</t>
  </si>
  <si>
    <t>Altra Fonte</t>
  </si>
  <si>
    <t>Il tuo budget mensile</t>
  </si>
  <si>
    <t xml:space="preserve"> </t>
  </si>
  <si>
    <t>descrizione</t>
  </si>
  <si>
    <t xml:space="preserve">Ciao! Sono felice che tu abbia deciso di scaricare questo file. Spero di riuscire ad aiutarti al meglio nel gestire le tue finanze. </t>
  </si>
  <si>
    <t>Ecco come funziona:</t>
  </si>
  <si>
    <t>Categorie</t>
  </si>
  <si>
    <t>Mese</t>
  </si>
  <si>
    <t>Giorno</t>
  </si>
  <si>
    <t>Importo</t>
  </si>
  <si>
    <t>Nota</t>
  </si>
  <si>
    <t>Categoria</t>
  </si>
  <si>
    <t>EcaTeta.it - Template Excel</t>
  </si>
  <si>
    <t>Parti da qui! ↓</t>
  </si>
  <si>
    <r>
      <rPr>
        <b/>
        <sz val="12"/>
        <color theme="1"/>
        <rFont val="Calibri"/>
        <family val="2"/>
        <scheme val="minor"/>
      </rPr>
      <t>Devi solo agire su questo foglio</t>
    </r>
    <r>
      <rPr>
        <sz val="12"/>
        <color theme="1"/>
        <rFont val="Calibri"/>
        <family val="2"/>
        <scheme val="minor"/>
      </rPr>
      <t xml:space="preserve"> cambiando le categorie e l'importo del tuo budget mensile sulla destra.</t>
    </r>
  </si>
  <si>
    <t>Poi dovrai scrivere i movimenti compilando i campi qui sotto come nell'esempio e troverai tutto organizzato per mese in ogni foglio corrispondente.</t>
  </si>
  <si>
    <t>Qui sotto ti ho aggiunto un esempio di diversificazione dei conti in caso ti interessasse.</t>
  </si>
  <si>
    <t>Puoi aggiugere più categorie e creare altri schemi per ogni conto (carta, contanti, libretto, conto corrente..)</t>
  </si>
  <si>
    <t>Per il design, sei libero di modificare tutto come più preferisci.</t>
  </si>
  <si>
    <t>Il file è senza vincoli sulle celle.</t>
  </si>
  <si>
    <t>Condividi il template con i tuoi amici!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</si>
</sst>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E3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NumberFormat="1"/>
    <xf numFmtId="44" fontId="0" fillId="0" borderId="0" xfId="1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4" fillId="2" borderId="0" xfId="0" applyFont="1" applyFill="1"/>
    <xf numFmtId="0" fontId="7" fillId="2" borderId="0" xfId="0" applyFont="1" applyFill="1" applyAlignment="1"/>
    <xf numFmtId="0" fontId="7" fillId="2" borderId="0" xfId="0" applyFont="1" applyFill="1" applyBorder="1" applyAlignment="1"/>
    <xf numFmtId="44" fontId="2" fillId="0" borderId="0" xfId="1" applyFont="1" applyAlignment="1">
      <alignment horizontal="center"/>
    </xf>
    <xf numFmtId="0" fontId="0" fillId="0" borderId="0" xfId="0" applyFill="1"/>
    <xf numFmtId="0" fontId="7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44" fontId="10" fillId="0" borderId="2" xfId="1" applyFont="1" applyBorder="1"/>
    <xf numFmtId="0" fontId="11" fillId="0" borderId="2" xfId="0" applyFont="1" applyBorder="1" applyAlignment="1">
      <alignment horizontal="left"/>
    </xf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6" fillId="0" borderId="0" xfId="0" applyNumberFormat="1" applyFont="1"/>
    <xf numFmtId="0" fontId="4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007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F6065-363B-4158-9F85-C534A49CA590}">
  <dimension ref="A1:L24"/>
  <sheetViews>
    <sheetView tabSelected="1" topLeftCell="A7" workbookViewId="0">
      <selection activeCell="D24" sqref="D24"/>
    </sheetView>
  </sheetViews>
  <sheetFormatPr defaultRowHeight="15" x14ac:dyDescent="0.25"/>
  <cols>
    <col min="1" max="1" width="13.7109375" customWidth="1"/>
    <col min="2" max="2" width="13.85546875" customWidth="1"/>
    <col min="3" max="3" width="19.7109375" style="2" customWidth="1"/>
    <col min="4" max="4" width="27.28515625" style="8" customWidth="1"/>
    <col min="5" max="5" width="17.28515625" style="8" customWidth="1"/>
    <col min="8" max="8" width="11.7109375" customWidth="1"/>
  </cols>
  <sheetData>
    <row r="1" spans="1:12" ht="21" x14ac:dyDescent="0.35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7.25" customHeight="1" x14ac:dyDescent="0.2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3.5" customHeight="1" x14ac:dyDescent="0.25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3.5" customHeight="1" x14ac:dyDescent="0.25">
      <c r="A4" s="25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3.5" customHeight="1" x14ac:dyDescent="0.25">
      <c r="A5" s="25" t="s">
        <v>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customHeight="1" x14ac:dyDescent="0.25">
      <c r="A6" s="9"/>
      <c r="B6" s="9"/>
      <c r="C6" s="9"/>
      <c r="F6" s="9"/>
      <c r="G6" s="9"/>
      <c r="H6" s="9"/>
    </row>
    <row r="7" spans="1:12" ht="18.75" x14ac:dyDescent="0.3">
      <c r="A7" s="4" t="s">
        <v>32</v>
      </c>
      <c r="B7" s="4" t="s">
        <v>33</v>
      </c>
      <c r="C7" s="17" t="s">
        <v>34</v>
      </c>
      <c r="D7" s="4" t="s">
        <v>35</v>
      </c>
      <c r="E7" s="26" t="s">
        <v>36</v>
      </c>
    </row>
    <row r="8" spans="1:12" ht="15.75" customHeight="1" thickBot="1" x14ac:dyDescent="0.3">
      <c r="A8">
        <v>1</v>
      </c>
      <c r="B8">
        <v>1</v>
      </c>
      <c r="C8" s="2">
        <v>-14</v>
      </c>
      <c r="D8" s="8" t="s">
        <v>28</v>
      </c>
      <c r="E8" s="8" t="s">
        <v>19</v>
      </c>
      <c r="G8" s="11"/>
      <c r="H8" s="11"/>
      <c r="I8" s="11"/>
      <c r="J8" s="11"/>
      <c r="K8" s="11"/>
      <c r="L8" s="11"/>
    </row>
    <row r="9" spans="1:12" ht="15.75" customHeight="1" thickBot="1" x14ac:dyDescent="0.35">
      <c r="A9">
        <v>2</v>
      </c>
      <c r="B9">
        <v>12</v>
      </c>
      <c r="C9" s="2">
        <v>-35</v>
      </c>
      <c r="D9" s="8" t="s">
        <v>28</v>
      </c>
      <c r="E9" s="8" t="s">
        <v>20</v>
      </c>
      <c r="G9" s="11"/>
      <c r="H9" s="20" t="s">
        <v>26</v>
      </c>
      <c r="I9" s="15"/>
      <c r="J9" s="16"/>
      <c r="K9" s="19">
        <v>100</v>
      </c>
      <c r="L9" s="11"/>
    </row>
    <row r="10" spans="1:12" ht="15.75" customHeight="1" x14ac:dyDescent="0.25">
      <c r="A10">
        <v>3</v>
      </c>
      <c r="B10">
        <v>25</v>
      </c>
      <c r="C10" s="2">
        <v>-3</v>
      </c>
      <c r="D10" s="8" t="s">
        <v>28</v>
      </c>
      <c r="E10" s="8" t="s">
        <v>21</v>
      </c>
      <c r="G10" s="11"/>
      <c r="H10" s="11"/>
      <c r="I10" s="11"/>
      <c r="J10" s="11"/>
      <c r="K10" s="11"/>
      <c r="L10" s="11"/>
    </row>
    <row r="11" spans="1:12" ht="15.75" customHeight="1" x14ac:dyDescent="0.3">
      <c r="A11">
        <v>4</v>
      </c>
      <c r="B11">
        <v>16</v>
      </c>
      <c r="C11" s="2">
        <v>-9.5</v>
      </c>
      <c r="D11" s="8" t="s">
        <v>28</v>
      </c>
      <c r="E11" s="8" t="s">
        <v>22</v>
      </c>
      <c r="G11" s="11"/>
      <c r="H11" s="13" t="s">
        <v>31</v>
      </c>
      <c r="I11" s="11"/>
      <c r="J11" s="11"/>
      <c r="K11" s="11"/>
      <c r="L11" s="11"/>
    </row>
    <row r="12" spans="1:12" ht="15.75" customHeight="1" x14ac:dyDescent="0.25">
      <c r="A12">
        <v>5</v>
      </c>
      <c r="B12">
        <v>26</v>
      </c>
      <c r="C12" s="2">
        <v>17</v>
      </c>
      <c r="D12" s="8" t="s">
        <v>28</v>
      </c>
      <c r="E12" s="8" t="s">
        <v>23</v>
      </c>
      <c r="G12" s="11"/>
      <c r="H12" s="14" t="s">
        <v>19</v>
      </c>
      <c r="I12" s="11"/>
      <c r="J12" s="11"/>
      <c r="K12" s="11"/>
      <c r="L12" s="11"/>
    </row>
    <row r="13" spans="1:12" ht="15.75" customHeight="1" x14ac:dyDescent="0.25">
      <c r="A13">
        <v>6</v>
      </c>
      <c r="B13">
        <v>5</v>
      </c>
      <c r="C13" s="2">
        <v>-8</v>
      </c>
      <c r="D13" s="8" t="s">
        <v>28</v>
      </c>
      <c r="E13" s="8" t="s">
        <v>24</v>
      </c>
      <c r="G13" s="11"/>
      <c r="H13" s="14" t="s">
        <v>20</v>
      </c>
      <c r="I13" s="11"/>
      <c r="J13" s="11"/>
      <c r="K13" s="11"/>
      <c r="L13" s="11"/>
    </row>
    <row r="14" spans="1:12" ht="15.75" customHeight="1" x14ac:dyDescent="0.25">
      <c r="A14">
        <v>7</v>
      </c>
      <c r="B14">
        <v>20</v>
      </c>
      <c r="C14" s="2">
        <v>-25</v>
      </c>
      <c r="D14" s="8" t="s">
        <v>28</v>
      </c>
      <c r="E14" s="8" t="s">
        <v>19</v>
      </c>
      <c r="G14" s="11"/>
      <c r="H14" s="14" t="s">
        <v>21</v>
      </c>
      <c r="I14" s="11"/>
      <c r="J14" s="11"/>
      <c r="K14" s="11"/>
      <c r="L14" s="11"/>
    </row>
    <row r="15" spans="1:12" ht="15.75" customHeight="1" x14ac:dyDescent="0.25">
      <c r="A15">
        <v>8</v>
      </c>
      <c r="B15">
        <v>14</v>
      </c>
      <c r="C15" s="2">
        <v>-60</v>
      </c>
      <c r="D15" s="8" t="s">
        <v>28</v>
      </c>
      <c r="E15" s="8" t="s">
        <v>20</v>
      </c>
      <c r="G15" s="11"/>
      <c r="H15" s="14" t="s">
        <v>22</v>
      </c>
      <c r="I15" s="11"/>
      <c r="J15" s="12"/>
      <c r="K15" s="11"/>
      <c r="L15" s="11"/>
    </row>
    <row r="16" spans="1:12" ht="15.75" customHeight="1" x14ac:dyDescent="0.25">
      <c r="A16">
        <v>9</v>
      </c>
      <c r="B16">
        <v>15</v>
      </c>
      <c r="C16" s="2">
        <v>-30</v>
      </c>
      <c r="D16" s="8" t="s">
        <v>28</v>
      </c>
      <c r="E16" s="8" t="s">
        <v>21</v>
      </c>
      <c r="G16" s="11"/>
      <c r="H16" s="14" t="s">
        <v>23</v>
      </c>
      <c r="I16" s="11"/>
      <c r="J16" s="11"/>
      <c r="K16" s="11"/>
      <c r="L16" s="11"/>
    </row>
    <row r="17" spans="1:12" ht="15.75" customHeight="1" x14ac:dyDescent="0.25">
      <c r="A17">
        <v>10</v>
      </c>
      <c r="B17">
        <v>3</v>
      </c>
      <c r="C17" s="2">
        <v>-20</v>
      </c>
      <c r="D17" s="8" t="s">
        <v>28</v>
      </c>
      <c r="E17" s="8" t="s">
        <v>22</v>
      </c>
      <c r="G17" s="11"/>
      <c r="H17" s="14" t="s">
        <v>24</v>
      </c>
      <c r="I17" s="11"/>
      <c r="J17" s="11"/>
      <c r="K17" s="11"/>
      <c r="L17" s="11"/>
    </row>
    <row r="18" spans="1:12" ht="15.75" customHeight="1" x14ac:dyDescent="0.25">
      <c r="A18">
        <v>11</v>
      </c>
      <c r="B18">
        <v>9</v>
      </c>
      <c r="C18" s="2">
        <v>18</v>
      </c>
      <c r="D18" s="8" t="s">
        <v>28</v>
      </c>
      <c r="E18" s="8" t="s">
        <v>23</v>
      </c>
      <c r="G18" s="11"/>
      <c r="H18" s="11"/>
      <c r="I18" s="11"/>
      <c r="J18" s="11"/>
      <c r="K18" s="11"/>
      <c r="L18" s="11"/>
    </row>
    <row r="19" spans="1:12" ht="15.75" customHeight="1" x14ac:dyDescent="0.25">
      <c r="A19">
        <v>12</v>
      </c>
      <c r="B19">
        <v>13</v>
      </c>
      <c r="C19" s="2">
        <v>22</v>
      </c>
      <c r="D19" s="8" t="s">
        <v>28</v>
      </c>
      <c r="E19" s="8" t="s">
        <v>24</v>
      </c>
      <c r="G19" s="18"/>
      <c r="H19" s="18"/>
      <c r="I19" s="18"/>
      <c r="J19" s="18"/>
      <c r="K19" s="18"/>
      <c r="L19" s="18"/>
    </row>
    <row r="21" spans="1:12" ht="18.75" customHeight="1" thickBot="1" x14ac:dyDescent="0.35">
      <c r="A21" s="22" t="s">
        <v>38</v>
      </c>
      <c r="B21" s="22"/>
      <c r="C21" s="21"/>
      <c r="D21" s="27"/>
      <c r="E21" s="27"/>
    </row>
    <row r="24" spans="1:12" x14ac:dyDescent="0.25">
      <c r="D24" s="33"/>
    </row>
  </sheetData>
  <mergeCells count="6">
    <mergeCell ref="A21:B21"/>
    <mergeCell ref="A1:L1"/>
    <mergeCell ref="A2:L2"/>
    <mergeCell ref="A3:L3"/>
    <mergeCell ref="A4:L4"/>
    <mergeCell ref="A5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B7BE-390E-42FB-A7EF-783ACBD8E16C}">
  <dimension ref="A1:F19"/>
  <sheetViews>
    <sheetView workbookViewId="0">
      <selection activeCell="A13" sqref="A13:XFD13"/>
    </sheetView>
  </sheetViews>
  <sheetFormatPr defaultRowHeight="15" x14ac:dyDescent="0.25"/>
  <cols>
    <col min="1" max="1" width="17.7109375" customWidth="1"/>
    <col min="2" max="6" width="20.7109375" customWidth="1"/>
  </cols>
  <sheetData>
    <row r="1" spans="1:6" ht="18.75" x14ac:dyDescent="0.3">
      <c r="A1" s="5" t="s">
        <v>14</v>
      </c>
      <c r="B1" s="5"/>
      <c r="C1" s="5"/>
      <c r="D1" s="5"/>
      <c r="E1" s="5"/>
      <c r="F1" s="5"/>
    </row>
    <row r="2" spans="1:6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.75" x14ac:dyDescent="0.25">
      <c r="A3" s="10" t="str">
        <f>Scritture!H12</f>
        <v>categoriaUno</v>
      </c>
      <c r="B3" s="10">
        <f>SUMIFS(Scritture!$C:$C,Scritture!$A:$A,"9",Scritture!$B:$B,"&lt;=5",Scritture!$E:$E,A3)</f>
        <v>0</v>
      </c>
      <c r="C3" s="10">
        <f>SUMIFS(Scritture!$C:$C,Scritture!$A:$A,"9",Scritture!$B:$B,"&gt;5",Scritture!$B:$B,"&lt;=12",Scritture!$E:$E,A3)</f>
        <v>0</v>
      </c>
      <c r="D3" s="10">
        <f>SUMIFS(Scritture!$C:$C,Scritture!$A:$A,"9",Scritture!$B:$B,"&gt;=13",Scritture!$B:$B,"&lt;=19",Scritture!$E:$E,A3)</f>
        <v>0</v>
      </c>
      <c r="E3" s="10">
        <f>SUMIFS(Scritture!$C:$C,Scritture!$A:$A,"9",Scritture!$B:$B,"&gt;=20",Scritture!$B:$B,"&lt;=26",Scritture!$E:$E,A3)</f>
        <v>0</v>
      </c>
      <c r="F3" s="10">
        <f>SUMIFS(Scritture!$C:$C,Scritture!$A:$A,"9",Scritture!$B:$B,"&gt;=27",Scritture!$B:$B,"&lt;=31",Scritture!$E:$E,A3)</f>
        <v>0</v>
      </c>
    </row>
    <row r="4" spans="1:6" ht="15.75" x14ac:dyDescent="0.25">
      <c r="A4" s="10" t="str">
        <f>Scritture!H13</f>
        <v>categoriaDue</v>
      </c>
      <c r="B4" s="10">
        <f>SUMIFS(Scritture!$C:$C,Scritture!$A:$A,"9",Scritture!$B:$B,"&lt;=5",Scritture!$E:$E,A4)</f>
        <v>0</v>
      </c>
      <c r="C4" s="10">
        <f>SUMIFS(Scritture!$C:$C,Scritture!$A:$A,"9",Scritture!$B:$B,"&gt;5",Scritture!$B:$B,"&lt;=12",Scritture!$E:$E,A4)</f>
        <v>0</v>
      </c>
      <c r="D4" s="10">
        <f>SUMIFS(Scritture!$C:$C,Scritture!$A:$A,"9",Scritture!$B:$B,"&gt;=13",Scritture!$B:$B,"&lt;=19",Scritture!$E:$E,A4)</f>
        <v>0</v>
      </c>
      <c r="E4" s="10">
        <f>SUMIFS(Scritture!$C:$C,Scritture!$A:$A,"9",Scritture!$B:$B,"&gt;=20",Scritture!$B:$B,"&lt;=26",Scritture!$E:$E,A4)</f>
        <v>0</v>
      </c>
      <c r="F4" s="10">
        <f>SUMIFS(Scritture!$C:$C,Scritture!$A:$A,"9",Scritture!$B:$B,"&gt;=27",Scritture!$B:$B,"&lt;=31",Scritture!$E:$E,A4)</f>
        <v>0</v>
      </c>
    </row>
    <row r="5" spans="1:6" ht="15.75" x14ac:dyDescent="0.25">
      <c r="A5" s="10" t="str">
        <f>Scritture!H14</f>
        <v>categoriaTre</v>
      </c>
      <c r="B5" s="10">
        <f>SUMIFS(Scritture!$C:$C,Scritture!$A:$A,"9",Scritture!$B:$B,"&lt;=5",Scritture!$E:$E,A5)</f>
        <v>0</v>
      </c>
      <c r="C5" s="10">
        <f>SUMIFS(Scritture!$C:$C,Scritture!$A:$A,"9",Scritture!$B:$B,"&gt;5",Scritture!$B:$B,"&lt;=12",Scritture!$E:$E,A5)</f>
        <v>0</v>
      </c>
      <c r="D5" s="10">
        <f>SUMIFS(Scritture!$C:$C,Scritture!$A:$A,"9",Scritture!$B:$B,"&gt;=13",Scritture!$B:$B,"&lt;=19",Scritture!$E:$E,A5)</f>
        <v>-30</v>
      </c>
      <c r="E5" s="10">
        <f>SUMIFS(Scritture!$C:$C,Scritture!$A:$A,"9",Scritture!$B:$B,"&gt;=20",Scritture!$B:$B,"&lt;=26",Scritture!$E:$E,A5)</f>
        <v>0</v>
      </c>
      <c r="F5" s="10">
        <f>SUMIFS(Scritture!$C:$C,Scritture!$A:$A,"9",Scritture!$B:$B,"&gt;=27",Scritture!$B:$B,"&lt;=31",Scritture!$E:$E,A5)</f>
        <v>0</v>
      </c>
    </row>
    <row r="6" spans="1:6" ht="15.75" x14ac:dyDescent="0.25">
      <c r="A6" s="10" t="str">
        <f>Scritture!H15</f>
        <v>categoriaQuattro</v>
      </c>
      <c r="B6" s="10">
        <f>SUMIFS(Scritture!$C:$C,Scritture!$A:$A,"9",Scritture!$B:$B,"&lt;=5",Scritture!$E:$E,A6)</f>
        <v>0</v>
      </c>
      <c r="C6" s="10">
        <f>SUMIFS(Scritture!$C:$C,Scritture!$A:$A,"9",Scritture!$B:$B,"&gt;5",Scritture!$B:$B,"&lt;=12",Scritture!$E:$E,A6)</f>
        <v>0</v>
      </c>
      <c r="D6" s="10">
        <f>SUMIFS(Scritture!$C:$C,Scritture!$A:$A,"9",Scritture!$B:$B,"&gt;=13",Scritture!$B:$B,"&lt;=19",Scritture!$E:$E,A6)</f>
        <v>0</v>
      </c>
      <c r="E6" s="10">
        <f>SUMIFS(Scritture!$C:$C,Scritture!$A:$A,"9",Scritture!$B:$B,"&gt;=20",Scritture!$B:$B,"&lt;=26",Scritture!$E:$E,A6)</f>
        <v>0</v>
      </c>
      <c r="F6" s="10">
        <f>SUMIFS(Scritture!$C:$C,Scritture!$A:$A,"9",Scritture!$B:$B,"&gt;=27",Scritture!$B:$B,"&lt;=31",Scritture!$E:$E,A6)</f>
        <v>0</v>
      </c>
    </row>
    <row r="7" spans="1:6" ht="15.75" x14ac:dyDescent="0.25">
      <c r="A7" s="10" t="str">
        <f>Scritture!H16</f>
        <v>categoriaCinque</v>
      </c>
      <c r="B7" s="10">
        <f>SUMIFS(Scritture!$C:$C,Scritture!$A:$A,"9",Scritture!$B:$B,"&lt;=5",Scritture!$E:$E,A7)</f>
        <v>0</v>
      </c>
      <c r="C7" s="10">
        <f>SUMIFS(Scritture!$C:$C,Scritture!$A:$A,"9",Scritture!$B:$B,"&gt;5",Scritture!$B:$B,"&lt;=12",Scritture!$E:$E,A7)</f>
        <v>0</v>
      </c>
      <c r="D7" s="10">
        <f>SUMIFS(Scritture!$C:$C,Scritture!$A:$A,"9",Scritture!$B:$B,"&gt;=13",Scritture!$B:$B,"&lt;=19",Scritture!$E:$E,A7)</f>
        <v>0</v>
      </c>
      <c r="E7" s="10">
        <f>SUMIFS(Scritture!$C:$C,Scritture!$A:$A,"9",Scritture!$B:$B,"&gt;=20",Scritture!$B:$B,"&lt;=26",Scritture!$E:$E,A7)</f>
        <v>0</v>
      </c>
      <c r="F7" s="10">
        <f>SUMIFS(Scritture!$C:$C,Scritture!$A:$A,"9",Scritture!$B:$B,"&gt;=27",Scritture!$B:$B,"&lt;=31",Scritture!$E:$E,A7)</f>
        <v>0</v>
      </c>
    </row>
    <row r="8" spans="1:6" ht="15.75" x14ac:dyDescent="0.25">
      <c r="A8" s="10"/>
      <c r="B8" s="10" t="s">
        <v>27</v>
      </c>
      <c r="C8" s="10"/>
      <c r="D8" s="10"/>
      <c r="E8" s="10"/>
      <c r="F8" s="10"/>
    </row>
    <row r="9" spans="1:6" ht="15.75" x14ac:dyDescent="0.25">
      <c r="A9" s="10" t="s">
        <v>0</v>
      </c>
      <c r="B9" s="10">
        <f>SUM(B3:B7)</f>
        <v>0</v>
      </c>
      <c r="C9" s="10">
        <f t="shared" ref="C9:F9" si="0">SUM(C3:C7)</f>
        <v>0</v>
      </c>
      <c r="D9" s="10">
        <f t="shared" si="0"/>
        <v>-30</v>
      </c>
      <c r="E9" s="10">
        <f t="shared" si="0"/>
        <v>0</v>
      </c>
      <c r="F9" s="10">
        <f t="shared" si="0"/>
        <v>0</v>
      </c>
    </row>
    <row r="10" spans="1:6" ht="15.75" x14ac:dyDescent="0.25">
      <c r="A10" s="10" t="s">
        <v>7</v>
      </c>
      <c r="B10" s="10">
        <f>Scritture!K9-(-B9)</f>
        <v>100</v>
      </c>
      <c r="C10" s="10">
        <f>B10-(-C9)</f>
        <v>100</v>
      </c>
      <c r="D10" s="10">
        <f>C10-(-D9)</f>
        <v>70</v>
      </c>
      <c r="E10" s="10">
        <f t="shared" ref="E10" si="1">D10-(-E9)</f>
        <v>70</v>
      </c>
      <c r="F10" s="10">
        <f>E10-(-F9)</f>
        <v>70</v>
      </c>
    </row>
    <row r="16" spans="1:6" ht="15.75" x14ac:dyDescent="0.25">
      <c r="A16" s="6" t="s">
        <v>25</v>
      </c>
      <c r="B16" s="6"/>
    </row>
    <row r="17" spans="1:2" x14ac:dyDescent="0.25">
      <c r="A17" t="str">
        <f>Scritture!H17</f>
        <v>categoriaSei</v>
      </c>
      <c r="B17">
        <f>SUMIFS(Scritture!$C:$C,Scritture!$A:$A,"9",Scritture!$B:$B,"&gt;=1",Scritture!$B:$B,"&lt;=31",Scritture!$E:$E,A17)</f>
        <v>0</v>
      </c>
    </row>
    <row r="19" spans="1:2" x14ac:dyDescent="0.25">
      <c r="A19" t="s">
        <v>0</v>
      </c>
      <c r="B19">
        <f>SUM(B14:B17)</f>
        <v>0</v>
      </c>
    </row>
  </sheetData>
  <mergeCells count="2">
    <mergeCell ref="A1:F1"/>
    <mergeCell ref="A16:B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F4F5-E087-48BE-A42C-FF8A870913B6}">
  <dimension ref="A1:K29"/>
  <sheetViews>
    <sheetView workbookViewId="0">
      <selection activeCell="A14" sqref="A14:XFD14"/>
    </sheetView>
  </sheetViews>
  <sheetFormatPr defaultRowHeight="15" x14ac:dyDescent="0.25"/>
  <cols>
    <col min="1" max="1" width="17.7109375" customWidth="1"/>
    <col min="2" max="6" width="20.7109375" customWidth="1"/>
  </cols>
  <sheetData>
    <row r="1" spans="1:10" ht="18.75" x14ac:dyDescent="0.3">
      <c r="A1" s="5" t="s">
        <v>13</v>
      </c>
      <c r="B1" s="5"/>
      <c r="C1" s="5"/>
      <c r="D1" s="5"/>
      <c r="E1" s="5"/>
      <c r="F1" s="5"/>
    </row>
    <row r="2" spans="1:10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10" ht="15.75" x14ac:dyDescent="0.25">
      <c r="A3" s="10" t="str">
        <f>Scritture!H12</f>
        <v>categoriaUno</v>
      </c>
      <c r="B3" s="10">
        <f>SUMIFS(Scritture!$C:$C,Scritture!$A:$A,"9",Scritture!$B:$B,"&lt;=5",Scritture!$E:$E,A3)</f>
        <v>0</v>
      </c>
      <c r="C3" s="10">
        <f>SUMIFS(Scritture!$C:$C,Scritture!$A:$A,"10",Scritture!$B:$B,"&gt;5",Scritture!$B:$B,"&lt;=12",Scritture!$E:$E,A3)</f>
        <v>0</v>
      </c>
      <c r="D3" s="10">
        <f>SUMIFS(Scritture!$C:$C,Scritture!$A:$A,"10",Scritture!$B:$B,"&gt;=13",Scritture!$B:$B,"&lt;=19",Scritture!$E:$E,A3)</f>
        <v>0</v>
      </c>
      <c r="E3" s="10">
        <f>SUMIFS(Scritture!$C:$C,Scritture!$A:$A,"10",Scritture!$B:$B,"&gt;=20",Scritture!$B:$B,"&lt;=26",Scritture!$E:$E,A3)</f>
        <v>0</v>
      </c>
      <c r="F3" s="10">
        <f>SUMIFS(Scritture!$C:$C,Scritture!$A:$A,"10",Scritture!$B:$B,"&gt;=27",Scritture!$B:$B,"&lt;=31",Scritture!$E:$E,A3)</f>
        <v>0</v>
      </c>
    </row>
    <row r="4" spans="1:10" ht="15.75" x14ac:dyDescent="0.25">
      <c r="A4" s="10" t="str">
        <f>Scritture!H13</f>
        <v>categoriaDue</v>
      </c>
      <c r="B4" s="10">
        <f>SUMIFS(Scritture!$C:$C,Scritture!$A:$A,"10",Scritture!$B:$B,"&lt;=5",Scritture!$E:$E,A4)</f>
        <v>0</v>
      </c>
      <c r="C4" s="10">
        <f>SUMIFS(Scritture!$C:$C,Scritture!$A:$A,"10",Scritture!$B:$B,"&gt;5",Scritture!$B:$B,"&lt;=12",Scritture!$E:$E,A4)</f>
        <v>0</v>
      </c>
      <c r="D4" s="10">
        <f>SUMIFS(Scritture!$C:$C,Scritture!$A:$A,"10",Scritture!$B:$B,"&gt;=13",Scritture!$B:$B,"&lt;=19",Scritture!$E:$E,A4)</f>
        <v>0</v>
      </c>
      <c r="E4" s="10">
        <f>SUMIFS(Scritture!$C:$C,Scritture!$A:$A,"10",Scritture!$B:$B,"&gt;=20",Scritture!$B:$B,"&lt;=26",Scritture!$E:$E,A4)</f>
        <v>0</v>
      </c>
      <c r="F4" s="10">
        <f>SUMIFS(Scritture!$C:$C,Scritture!$A:$A,"10",Scritture!$B:$B,"&gt;=27",Scritture!$B:$B,"&lt;=31",Scritture!$E:$E,A4)</f>
        <v>0</v>
      </c>
    </row>
    <row r="5" spans="1:10" ht="15.75" x14ac:dyDescent="0.25">
      <c r="A5" s="10" t="str">
        <f>Scritture!H14</f>
        <v>categoriaTre</v>
      </c>
      <c r="B5" s="10">
        <f>SUMIFS(Scritture!$C:$C,Scritture!$A:$A,"10",Scritture!$B:$B,"&lt;=5",Scritture!$E:$E,A5)</f>
        <v>0</v>
      </c>
      <c r="C5" s="10">
        <f>SUMIFS(Scritture!$C:$C,Scritture!$A:$A,"10",Scritture!$B:$B,"&gt;5",Scritture!$B:$B,"&lt;=12",Scritture!$E:$E,A5)</f>
        <v>0</v>
      </c>
      <c r="D5" s="10">
        <f>SUMIFS(Scritture!$C:$C,Scritture!$A:$A,"10",Scritture!$B:$B,"&gt;=13",Scritture!$B:$B,"&lt;=19",Scritture!$E:$E,A5)</f>
        <v>0</v>
      </c>
      <c r="E5" s="10">
        <f>SUMIFS(Scritture!$C:$C,Scritture!$A:$A,"10",Scritture!$B:$B,"&gt;=20",Scritture!$B:$B,"&lt;=26",Scritture!$E:$E,A5)</f>
        <v>0</v>
      </c>
      <c r="F5" s="10">
        <f>SUMIFS(Scritture!$C:$C,Scritture!$A:$A,"10",Scritture!$B:$B,"&gt;=27",Scritture!$B:$B,"&lt;=31",Scritture!$E:$E,A5)</f>
        <v>0</v>
      </c>
    </row>
    <row r="6" spans="1:10" ht="15.75" x14ac:dyDescent="0.25">
      <c r="A6" s="10" t="str">
        <f>Scritture!H15</f>
        <v>categoriaQuattro</v>
      </c>
      <c r="B6" s="10">
        <f>SUMIFS(Scritture!$C:$C,Scritture!$A:$A,"10",Scritture!$B:$B,"&lt;=5",Scritture!$E:$E,A6)</f>
        <v>-20</v>
      </c>
      <c r="C6" s="10">
        <f>SUMIFS(Scritture!$C:$C,Scritture!$A:$A,"10",Scritture!$B:$B,"&gt;5",Scritture!$B:$B,"&lt;=12",Scritture!$E:$E,A6)</f>
        <v>0</v>
      </c>
      <c r="D6" s="10">
        <f>SUMIFS(Scritture!$C:$C,Scritture!$A:$A,"10",Scritture!$B:$B,"&gt;=13",Scritture!$B:$B,"&lt;=19",Scritture!$E:$E,A6)</f>
        <v>0</v>
      </c>
      <c r="E6" s="10">
        <f>SUMIFS(Scritture!$C:$C,Scritture!$A:$A,"10",Scritture!$B:$B,"&gt;=20",Scritture!$B:$B,"&lt;=26",Scritture!$E:$E,A6)</f>
        <v>0</v>
      </c>
      <c r="F6" s="10">
        <f>SUMIFS(Scritture!$C:$C,Scritture!$A:$A,"10",Scritture!$B:$B,"&gt;=27",Scritture!$B:$B,"&lt;=31",Scritture!$E:$E,A6)</f>
        <v>0</v>
      </c>
    </row>
    <row r="7" spans="1:10" ht="15.75" x14ac:dyDescent="0.25">
      <c r="A7" s="10" t="str">
        <f>Scritture!H16</f>
        <v>categoriaCinque</v>
      </c>
      <c r="B7" s="10">
        <f>SUMIFS(Scritture!$C:$C,Scritture!$A:$A,"10",Scritture!$B:$B,"&lt;=5",Scritture!$E:$E,A7)</f>
        <v>0</v>
      </c>
      <c r="C7" s="10">
        <f>SUMIFS(Scritture!$C:$C,Scritture!$A:$A,"10",Scritture!$B:$B,"&gt;5",Scritture!$B:$B,"&lt;=12",Scritture!$E:$E,A7)</f>
        <v>0</v>
      </c>
      <c r="D7" s="10">
        <f>SUMIFS(Scritture!$C:$C,Scritture!$A:$A,"10",Scritture!$B:$B,"&gt;=13",Scritture!$B:$B,"&lt;=19",Scritture!$E:$E,A7)</f>
        <v>0</v>
      </c>
      <c r="E7" s="10">
        <f>SUMIFS(Scritture!$C:$C,Scritture!$A:$A,"10",Scritture!$B:$B,"&gt;=20",Scritture!$B:$B,"&lt;=26",Scritture!$E:$E,A7)</f>
        <v>0</v>
      </c>
      <c r="F7" s="10">
        <f>SUMIFS(Scritture!$C:$C,Scritture!$A:$A,"10",Scritture!$B:$B,"&gt;=27",Scritture!$B:$B,"&lt;=31",Scritture!$E:$E,A7)</f>
        <v>0</v>
      </c>
    </row>
    <row r="8" spans="1:10" ht="15.75" x14ac:dyDescent="0.25">
      <c r="A8" s="10"/>
      <c r="B8" s="10" t="s">
        <v>27</v>
      </c>
      <c r="C8" s="10"/>
      <c r="D8" s="10"/>
      <c r="E8" s="10"/>
      <c r="F8" s="10"/>
    </row>
    <row r="9" spans="1:10" ht="15.75" x14ac:dyDescent="0.25">
      <c r="A9" s="10" t="s">
        <v>0</v>
      </c>
      <c r="B9" s="10">
        <f>SUM(B3:B7)</f>
        <v>-20</v>
      </c>
      <c r="C9" s="10">
        <f t="shared" ref="C9:F9" si="0">SUM(C3:C7)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</row>
    <row r="10" spans="1:10" ht="15.75" x14ac:dyDescent="0.25">
      <c r="A10" s="10" t="s">
        <v>7</v>
      </c>
      <c r="B10" s="10">
        <f>Scritture!K9-(-B9)</f>
        <v>80</v>
      </c>
      <c r="C10" s="10">
        <f>B10-(-C9)</f>
        <v>80</v>
      </c>
      <c r="D10" s="10">
        <f>C10-(-D9)</f>
        <v>80</v>
      </c>
      <c r="E10" s="10">
        <f t="shared" ref="E10" si="1">D10-(-E9)</f>
        <v>80</v>
      </c>
      <c r="F10" s="10">
        <f>E10-(-F9)</f>
        <v>80</v>
      </c>
    </row>
    <row r="13" spans="1:10" ht="15.75" x14ac:dyDescent="0.25">
      <c r="C13" s="3"/>
    </row>
    <row r="14" spans="1:10" x14ac:dyDescent="0.25">
      <c r="J14" s="1"/>
    </row>
    <row r="16" spans="1:10" ht="15.75" x14ac:dyDescent="0.25">
      <c r="A16" s="6" t="s">
        <v>25</v>
      </c>
      <c r="B16" s="6"/>
    </row>
    <row r="17" spans="1:11" x14ac:dyDescent="0.25">
      <c r="A17" t="str">
        <f>Scritture!H17</f>
        <v>categoriaSei</v>
      </c>
      <c r="B17">
        <f>SUMIFS(Scritture!$C:$C,Scritture!$A:$A,"10",Scritture!$B:$B,"&gt;=1",Scritture!$B:$B,"&lt;=31",Scritture!$E:$E,A17)</f>
        <v>0</v>
      </c>
    </row>
    <row r="19" spans="1:11" x14ac:dyDescent="0.25">
      <c r="A19" t="s">
        <v>0</v>
      </c>
      <c r="B19">
        <f>SUM(B14:B17)</f>
        <v>0</v>
      </c>
    </row>
    <row r="25" spans="1:11" ht="15.75" x14ac:dyDescent="0.25">
      <c r="K25" s="3"/>
    </row>
    <row r="29" spans="1:11" ht="15.75" x14ac:dyDescent="0.25">
      <c r="I29" s="6"/>
      <c r="J29" s="6"/>
    </row>
  </sheetData>
  <mergeCells count="3">
    <mergeCell ref="A1:F1"/>
    <mergeCell ref="A16:B16"/>
    <mergeCell ref="I29:J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75041-66E1-450A-9C9E-4A68B918B045}">
  <dimension ref="A1:F19"/>
  <sheetViews>
    <sheetView workbookViewId="0">
      <selection activeCell="E16" sqref="E16"/>
    </sheetView>
  </sheetViews>
  <sheetFormatPr defaultRowHeight="15" x14ac:dyDescent="0.25"/>
  <cols>
    <col min="1" max="1" width="17.7109375" customWidth="1"/>
    <col min="2" max="6" width="20.7109375" customWidth="1"/>
  </cols>
  <sheetData>
    <row r="1" spans="1:6" ht="18.75" x14ac:dyDescent="0.3">
      <c r="A1" s="5" t="s">
        <v>17</v>
      </c>
      <c r="B1" s="5"/>
      <c r="C1" s="5"/>
      <c r="D1" s="5"/>
      <c r="E1" s="5"/>
      <c r="F1" s="5"/>
    </row>
    <row r="2" spans="1:6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.75" x14ac:dyDescent="0.25">
      <c r="A3" s="10" t="str">
        <f>Scritture!H12</f>
        <v>categoriaUno</v>
      </c>
      <c r="B3" s="10">
        <f>SUMIFS(Scritture!$C:$C,Scritture!$A:$A,"11",Scritture!$B:$B,"&lt;=5",Scritture!$E:$E,A3)</f>
        <v>0</v>
      </c>
      <c r="C3" s="10">
        <f>SUMIFS(Scritture!$C:$C,Scritture!$A:$A,"11",Scritture!$B:$B,"&gt;5",Scritture!$B:$B,"&lt;=12",Scritture!$E:$E,A3)</f>
        <v>0</v>
      </c>
      <c r="D3" s="10">
        <f>SUMIFS(Scritture!$C:$C,Scritture!$A:$A,"11",Scritture!$B:$B,"&gt;=13",Scritture!$B:$B,"&lt;=19",Scritture!$E:$E,A3)</f>
        <v>0</v>
      </c>
      <c r="E3" s="10">
        <f>SUMIFS(Scritture!$C:$C,Scritture!$A:$A,"11",Scritture!$B:$B,"&gt;=20",Scritture!$B:$B,"&lt;=26",Scritture!$E:$E,A3)</f>
        <v>0</v>
      </c>
      <c r="F3" s="10">
        <f>SUMIFS(Scritture!$C:$C,Scritture!$A:$A,"11",Scritture!$B:$B,"&gt;=27",Scritture!$B:$B,"&lt;=31",Scritture!$E:$E,A3)</f>
        <v>0</v>
      </c>
    </row>
    <row r="4" spans="1:6" ht="15.75" x14ac:dyDescent="0.25">
      <c r="A4" s="10" t="str">
        <f>Scritture!H13</f>
        <v>categoriaDue</v>
      </c>
      <c r="B4" s="10">
        <f>SUMIFS(Scritture!$C:$C,Scritture!$A:$A,"11",Scritture!$B:$B,"&lt;=5",Scritture!$E:$E,A4)</f>
        <v>0</v>
      </c>
      <c r="C4" s="10">
        <f>SUMIFS(Scritture!$C:$C,Scritture!$A:$A,"11",Scritture!$B:$B,"&gt;5",Scritture!$B:$B,"&lt;=12",Scritture!$E:$E,A4)</f>
        <v>0</v>
      </c>
      <c r="D4" s="10">
        <f>SUMIFS(Scritture!$C:$C,Scritture!$A:$A,"11",Scritture!$B:$B,"&gt;=13",Scritture!$B:$B,"&lt;=19",Scritture!$E:$E,A4)</f>
        <v>0</v>
      </c>
      <c r="E4" s="10">
        <f>SUMIFS(Scritture!$C:$C,Scritture!$A:$A,"11",Scritture!$B:$B,"&gt;=20",Scritture!$B:$B,"&lt;=26",Scritture!$E:$E,A4)</f>
        <v>0</v>
      </c>
      <c r="F4" s="10">
        <f>SUMIFS(Scritture!$C:$C,Scritture!$A:$A,"11",Scritture!$B:$B,"&gt;=27",Scritture!$B:$B,"&lt;=31",Scritture!$E:$E,A4)</f>
        <v>0</v>
      </c>
    </row>
    <row r="5" spans="1:6" ht="15.75" x14ac:dyDescent="0.25">
      <c r="A5" s="10" t="str">
        <f>Scritture!H14</f>
        <v>categoriaTre</v>
      </c>
      <c r="B5" s="10">
        <f>SUMIFS(Scritture!$C:$C,Scritture!$A:$A,"11",Scritture!$B:$B,"&lt;=5",Scritture!$E:$E,A5)</f>
        <v>0</v>
      </c>
      <c r="C5" s="10">
        <f>SUMIFS(Scritture!$C:$C,Scritture!$A:$A,"11",Scritture!$B:$B,"&gt;5",Scritture!$B:$B,"&lt;=12",Scritture!$E:$E,A5)</f>
        <v>0</v>
      </c>
      <c r="D5" s="10">
        <f>SUMIFS(Scritture!$C:$C,Scritture!$A:$A,"11",Scritture!$B:$B,"&gt;=13",Scritture!$B:$B,"&lt;=19",Scritture!$E:$E,A5)</f>
        <v>0</v>
      </c>
      <c r="E5" s="10">
        <f>SUMIFS(Scritture!$C:$C,Scritture!$A:$A,"11",Scritture!$B:$B,"&gt;=20",Scritture!$B:$B,"&lt;=26",Scritture!$E:$E,A5)</f>
        <v>0</v>
      </c>
      <c r="F5" s="10">
        <f>SUMIFS(Scritture!$C:$C,Scritture!$A:$A,"11",Scritture!$B:$B,"&gt;=27",Scritture!$B:$B,"&lt;=31",Scritture!$E:$E,A5)</f>
        <v>0</v>
      </c>
    </row>
    <row r="6" spans="1:6" ht="15.75" x14ac:dyDescent="0.25">
      <c r="A6" s="10" t="str">
        <f>Scritture!H15</f>
        <v>categoriaQuattro</v>
      </c>
      <c r="B6" s="10">
        <f>SUMIFS(Scritture!$C:$C,Scritture!$A:$A,"11",Scritture!$B:$B,"&lt;=5",Scritture!$E:$E,A6)</f>
        <v>0</v>
      </c>
      <c r="C6" s="10">
        <f>SUMIFS(Scritture!$C:$C,Scritture!$A:$A,"11",Scritture!$B:$B,"&gt;5",Scritture!$B:$B,"&lt;=12",Scritture!$E:$E,A6)</f>
        <v>0</v>
      </c>
      <c r="D6" s="10">
        <f>SUMIFS(Scritture!$C:$C,Scritture!$A:$A,"11",Scritture!$B:$B,"&gt;=13",Scritture!$B:$B,"&lt;=19",Scritture!$E:$E,A6)</f>
        <v>0</v>
      </c>
      <c r="E6" s="10">
        <f>SUMIFS(Scritture!$C:$C,Scritture!$A:$A,"11",Scritture!$B:$B,"&gt;=20",Scritture!$B:$B,"&lt;=26",Scritture!$E:$E,A6)</f>
        <v>0</v>
      </c>
      <c r="F6" s="10">
        <f>SUMIFS(Scritture!$C:$C,Scritture!$A:$A,"11",Scritture!$B:$B,"&gt;=27",Scritture!$B:$B,"&lt;=31",Scritture!$E:$E,A6)</f>
        <v>0</v>
      </c>
    </row>
    <row r="7" spans="1:6" ht="15.75" x14ac:dyDescent="0.25">
      <c r="A7" s="10" t="str">
        <f>Scritture!H16</f>
        <v>categoriaCinque</v>
      </c>
      <c r="B7" s="10">
        <f>SUMIFS(Scritture!$C:$C,Scritture!$A:$A,"11",Scritture!$B:$B,"&lt;=5",Scritture!$E:$E,A7)</f>
        <v>0</v>
      </c>
      <c r="C7" s="10">
        <f>SUMIFS(Scritture!$C:$C,Scritture!$A:$A,"11",Scritture!$B:$B,"&gt;5",Scritture!$B:$B,"&lt;=12",Scritture!$E:$E,A7)</f>
        <v>18</v>
      </c>
      <c r="D7" s="10">
        <f>SUMIFS(Scritture!$C:$C,Scritture!$A:$A,"11",Scritture!$B:$B,"&gt;=13",Scritture!$B:$B,"&lt;=19",Scritture!$E:$E,A7)</f>
        <v>0</v>
      </c>
      <c r="E7" s="10">
        <f>SUMIFS(Scritture!$C:$C,Scritture!$A:$A,"11",Scritture!$B:$B,"&gt;=20",Scritture!$B:$B,"&lt;=26",Scritture!$E:$E,A7)</f>
        <v>0</v>
      </c>
      <c r="F7" s="10">
        <f>SUMIFS(Scritture!$C:$C,Scritture!$A:$A,"11",Scritture!$B:$B,"&gt;=27",Scritture!$B:$B,"&lt;=31",Scritture!$E:$E,A7)</f>
        <v>0</v>
      </c>
    </row>
    <row r="8" spans="1:6" ht="15.75" x14ac:dyDescent="0.25">
      <c r="A8" s="10"/>
      <c r="B8" s="10" t="s">
        <v>27</v>
      </c>
      <c r="C8" s="10"/>
      <c r="D8" s="10"/>
      <c r="E8" s="10"/>
      <c r="F8" s="10"/>
    </row>
    <row r="9" spans="1:6" ht="15.75" x14ac:dyDescent="0.25">
      <c r="A9" s="10" t="s">
        <v>0</v>
      </c>
      <c r="B9" s="10">
        <f>SUM(B3:B7)</f>
        <v>0</v>
      </c>
      <c r="C9" s="10">
        <f t="shared" ref="C9:F9" si="0">SUM(C3:C7)</f>
        <v>18</v>
      </c>
      <c r="D9" s="10">
        <f t="shared" si="0"/>
        <v>0</v>
      </c>
      <c r="E9" s="10">
        <f t="shared" si="0"/>
        <v>0</v>
      </c>
      <c r="F9" s="10">
        <f t="shared" si="0"/>
        <v>0</v>
      </c>
    </row>
    <row r="10" spans="1:6" ht="15.75" x14ac:dyDescent="0.25">
      <c r="A10" s="10" t="s">
        <v>7</v>
      </c>
      <c r="B10" s="10">
        <f>Scritture!K9-(-B9)</f>
        <v>100</v>
      </c>
      <c r="C10" s="10">
        <f>B10-(-C9)</f>
        <v>118</v>
      </c>
      <c r="D10" s="10">
        <f>C10-(-D9)</f>
        <v>118</v>
      </c>
      <c r="E10" s="10">
        <f t="shared" ref="E10" si="1">D10-(-E9)</f>
        <v>118</v>
      </c>
      <c r="F10" s="10">
        <f>E10-(-F9)</f>
        <v>118</v>
      </c>
    </row>
    <row r="16" spans="1:6" ht="15.75" x14ac:dyDescent="0.25">
      <c r="A16" s="6" t="s">
        <v>25</v>
      </c>
      <c r="B16" s="6"/>
    </row>
    <row r="17" spans="1:2" x14ac:dyDescent="0.25">
      <c r="A17" t="str">
        <f>Scritture!H17</f>
        <v>categoriaSei</v>
      </c>
      <c r="B17">
        <f>SUMIFS(Scritture!$C:$C,Scritture!$A:$A,"11",Scritture!$B:$B,"&gt;=1",Scritture!$B:$B,"&lt;=31",Scritture!$E:$E,A17)</f>
        <v>0</v>
      </c>
    </row>
    <row r="19" spans="1:2" x14ac:dyDescent="0.25">
      <c r="A19" t="s">
        <v>0</v>
      </c>
      <c r="B19">
        <f>SUM(B14:B17)</f>
        <v>0</v>
      </c>
    </row>
  </sheetData>
  <mergeCells count="2">
    <mergeCell ref="A1:F1"/>
    <mergeCell ref="A16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212A6-3CBE-444A-88D1-42AE2A10AF91}">
  <dimension ref="A1:F19"/>
  <sheetViews>
    <sheetView workbookViewId="0">
      <selection activeCell="A13" sqref="A13:XFD13"/>
    </sheetView>
  </sheetViews>
  <sheetFormatPr defaultRowHeight="15" x14ac:dyDescent="0.25"/>
  <cols>
    <col min="1" max="1" width="17.7109375" customWidth="1"/>
    <col min="2" max="6" width="20.7109375" customWidth="1"/>
  </cols>
  <sheetData>
    <row r="1" spans="1:6" ht="18.75" x14ac:dyDescent="0.3">
      <c r="A1" s="5" t="s">
        <v>18</v>
      </c>
      <c r="B1" s="5"/>
      <c r="C1" s="5"/>
      <c r="D1" s="5"/>
      <c r="E1" s="5"/>
      <c r="F1" s="5"/>
    </row>
    <row r="2" spans="1:6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.75" x14ac:dyDescent="0.25">
      <c r="A3" s="10" t="str">
        <f>Scritture!H12</f>
        <v>categoriaUno</v>
      </c>
      <c r="B3" s="10">
        <f>SUMIFS(Scritture!$C:$C,Scritture!$A:$A,"12",Scritture!$B:$B,"&lt;=5",Scritture!$E:$E,A3)</f>
        <v>0</v>
      </c>
      <c r="C3" s="10">
        <f>SUMIFS(Scritture!$C:$C,Scritture!$A:$A,"12",Scritture!$B:$B,"&gt;5",Scritture!$B:$B,"&lt;=12",Scritture!$E:$E,A3)</f>
        <v>0</v>
      </c>
      <c r="D3" s="10">
        <f>SUMIFS(Scritture!$C:$C,Scritture!$A:$A,"12",Scritture!$B:$B,"&gt;=13",Scritture!$B:$B,"&lt;=19",Scritture!$E:$E,A3)</f>
        <v>0</v>
      </c>
      <c r="E3" s="10">
        <f>SUMIFS(Scritture!$C:$C,Scritture!$A:$A,"12",Scritture!$B:$B,"&gt;=20",Scritture!$B:$B,"&lt;=26",Scritture!$E:$E,A3)</f>
        <v>0</v>
      </c>
      <c r="F3" s="10">
        <f>SUMIFS(Scritture!$C:$C,Scritture!$A:$A,"12",Scritture!$B:$B,"&gt;=27",Scritture!$B:$B,"&lt;=31",Scritture!$E:$E,A3)</f>
        <v>0</v>
      </c>
    </row>
    <row r="4" spans="1:6" ht="15.75" x14ac:dyDescent="0.25">
      <c r="A4" s="10" t="str">
        <f>Scritture!H13</f>
        <v>categoriaDue</v>
      </c>
      <c r="B4" s="10">
        <f>SUMIFS(Scritture!$C:$C,Scritture!$A:$A,"12",Scritture!$B:$B,"&lt;=5",Scritture!$E:$E,A4)</f>
        <v>0</v>
      </c>
      <c r="C4" s="10">
        <f>SUMIFS(Scritture!$C:$C,Scritture!$A:$A,"12",Scritture!$B:$B,"&gt;5",Scritture!$B:$B,"&lt;=12",Scritture!$E:$E,A4)</f>
        <v>0</v>
      </c>
      <c r="D4" s="10">
        <f>SUMIFS(Scritture!$C:$C,Scritture!$A:$A,"12",Scritture!$B:$B,"&gt;=13",Scritture!$B:$B,"&lt;=19",Scritture!$E:$E,A4)</f>
        <v>0</v>
      </c>
      <c r="E4" s="10">
        <f>SUMIFS(Scritture!$C:$C,Scritture!$A:$A,"12",Scritture!$B:$B,"&gt;=20",Scritture!$B:$B,"&lt;=26",Scritture!$E:$E,A4)</f>
        <v>0</v>
      </c>
      <c r="F4" s="10">
        <f>SUMIFS(Scritture!$C:$C,Scritture!$A:$A,"12",Scritture!$B:$B,"&gt;=27",Scritture!$B:$B,"&lt;=31",Scritture!$E:$E,A4)</f>
        <v>0</v>
      </c>
    </row>
    <row r="5" spans="1:6" ht="15.75" x14ac:dyDescent="0.25">
      <c r="A5" s="10" t="str">
        <f>Scritture!H14</f>
        <v>categoriaTre</v>
      </c>
      <c r="B5" s="10">
        <f>SUMIFS(Scritture!$C:$C,Scritture!$A:$A,"12",Scritture!$B:$B,"&lt;=5",Scritture!$E:$E,A5)</f>
        <v>0</v>
      </c>
      <c r="C5" s="10">
        <f>SUMIFS(Scritture!$C:$C,Scritture!$A:$A,"12",Scritture!$B:$B,"&gt;5",Scritture!$B:$B,"&lt;=12",Scritture!$E:$E,A5)</f>
        <v>0</v>
      </c>
      <c r="D5" s="10">
        <f>SUMIFS(Scritture!$C:$C,Scritture!$A:$A,"12",Scritture!$B:$B,"&gt;=13",Scritture!$B:$B,"&lt;=19",Scritture!$E:$E,A5)</f>
        <v>0</v>
      </c>
      <c r="E5" s="10">
        <f>SUMIFS(Scritture!$C:$C,Scritture!$A:$A,"12",Scritture!$B:$B,"&gt;=20",Scritture!$B:$B,"&lt;=26",Scritture!$E:$E,A5)</f>
        <v>0</v>
      </c>
      <c r="F5" s="10">
        <f>SUMIFS(Scritture!$C:$C,Scritture!$A:$A,"12",Scritture!$B:$B,"&gt;=27",Scritture!$B:$B,"&lt;=31",Scritture!$E:$E,A5)</f>
        <v>0</v>
      </c>
    </row>
    <row r="6" spans="1:6" ht="15.75" x14ac:dyDescent="0.25">
      <c r="A6" s="10" t="str">
        <f>Scritture!H15</f>
        <v>categoriaQuattro</v>
      </c>
      <c r="B6" s="10">
        <f>SUMIFS(Scritture!$C:$C,Scritture!$A:$A,"12",Scritture!$B:$B,"&lt;=5",Scritture!$E:$E,A6)</f>
        <v>0</v>
      </c>
      <c r="C6" s="10">
        <f>SUMIFS(Scritture!$C:$C,Scritture!$A:$A,"12",Scritture!$B:$B,"&gt;5",Scritture!$B:$B,"&lt;=12",Scritture!$E:$E,A6)</f>
        <v>0</v>
      </c>
      <c r="D6" s="10">
        <f>SUMIFS(Scritture!$C:$C,Scritture!$A:$A,"12",Scritture!$B:$B,"&gt;=13",Scritture!$B:$B,"&lt;=19",Scritture!$E:$E,A6)</f>
        <v>0</v>
      </c>
      <c r="E6" s="10">
        <f>SUMIFS(Scritture!$C:$C,Scritture!$A:$A,"12",Scritture!$B:$B,"&gt;=20",Scritture!$B:$B,"&lt;=26",Scritture!$E:$E,A6)</f>
        <v>0</v>
      </c>
      <c r="F6" s="10">
        <f>SUMIFS(Scritture!$C:$C,Scritture!$A:$A,"12",Scritture!$B:$B,"&gt;=27",Scritture!$B:$B,"&lt;=31",Scritture!$E:$E,A6)</f>
        <v>0</v>
      </c>
    </row>
    <row r="7" spans="1:6" ht="15.75" x14ac:dyDescent="0.25">
      <c r="A7" s="10" t="str">
        <f>Scritture!H16</f>
        <v>categoriaCinque</v>
      </c>
      <c r="B7" s="10">
        <f>SUMIFS(Scritture!$C:$C,Scritture!$A:$A,"12",Scritture!$B:$B,"&lt;=5",Scritture!$E:$E,A7)</f>
        <v>0</v>
      </c>
      <c r="C7" s="10">
        <f>SUMIFS(Scritture!$C:$C,Scritture!$A:$A,"12",Scritture!$B:$B,"&gt;5",Scritture!$B:$B,"&lt;=12",Scritture!$E:$E,A7)</f>
        <v>0</v>
      </c>
      <c r="D7" s="10">
        <f>SUMIFS(Scritture!$C:$C,Scritture!$A:$A,"12",Scritture!$B:$B,"&gt;=13",Scritture!$B:$B,"&lt;=19",Scritture!$E:$E,A7)</f>
        <v>0</v>
      </c>
      <c r="E7" s="10">
        <f>SUMIFS(Scritture!$C:$C,Scritture!$A:$A,"12",Scritture!$B:$B,"&gt;=20",Scritture!$B:$B,"&lt;=26",Scritture!$E:$E,A7)</f>
        <v>0</v>
      </c>
      <c r="F7" s="10">
        <f>SUMIFS(Scritture!$C:$C,Scritture!$A:$A,"12",Scritture!$B:$B,"&gt;=27",Scritture!$B:$B,"&lt;=31",Scritture!$E:$E,A7)</f>
        <v>0</v>
      </c>
    </row>
    <row r="8" spans="1:6" ht="15.75" x14ac:dyDescent="0.25">
      <c r="A8" s="10"/>
      <c r="B8" s="10" t="s">
        <v>27</v>
      </c>
      <c r="C8" s="10"/>
      <c r="D8" s="10"/>
      <c r="E8" s="10"/>
      <c r="F8" s="10"/>
    </row>
    <row r="9" spans="1:6" ht="15.75" x14ac:dyDescent="0.25">
      <c r="A9" s="10" t="s">
        <v>0</v>
      </c>
      <c r="B9" s="10">
        <f>SUM(B3:B7)</f>
        <v>0</v>
      </c>
      <c r="C9" s="10">
        <f t="shared" ref="C9:F9" si="0">SUM(C3:C7)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</row>
    <row r="10" spans="1:6" ht="15.75" x14ac:dyDescent="0.25">
      <c r="A10" s="10" t="s">
        <v>7</v>
      </c>
      <c r="B10" s="10">
        <f>Scritture!K9-(-B9)</f>
        <v>100</v>
      </c>
      <c r="C10" s="10">
        <f>B10-(-C9)</f>
        <v>100</v>
      </c>
      <c r="D10" s="10">
        <f>C10-(-D9)</f>
        <v>100</v>
      </c>
      <c r="E10" s="10">
        <f t="shared" ref="E10" si="1">D10-(-E9)</f>
        <v>100</v>
      </c>
      <c r="F10" s="10">
        <f>E10-(-F9)</f>
        <v>100</v>
      </c>
    </row>
    <row r="13" spans="1:6" x14ac:dyDescent="0.25">
      <c r="A13" s="7"/>
    </row>
    <row r="16" spans="1:6" ht="15.75" x14ac:dyDescent="0.25">
      <c r="A16" s="6" t="s">
        <v>25</v>
      </c>
      <c r="B16" s="6"/>
    </row>
    <row r="17" spans="1:2" x14ac:dyDescent="0.25">
      <c r="A17" t="str">
        <f>Scritture!H17</f>
        <v>categoriaSei</v>
      </c>
      <c r="B17">
        <f>SUMIFS(Scritture!$C:$C,Scritture!$A:$A,"12",Scritture!$B:$B,"&gt;=1",Scritture!$B:$B,"&lt;=31",Scritture!$E:$E,A17)</f>
        <v>22</v>
      </c>
    </row>
    <row r="19" spans="1:2" x14ac:dyDescent="0.25">
      <c r="A19" t="s">
        <v>0</v>
      </c>
      <c r="B19">
        <f>SUM(B14:B17)</f>
        <v>22</v>
      </c>
    </row>
  </sheetData>
  <mergeCells count="2">
    <mergeCell ref="A1:F1"/>
    <mergeCell ref="A16:B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9CB3-5DA0-44AB-8813-FD6D66B66D10}">
  <dimension ref="A1:F19"/>
  <sheetViews>
    <sheetView workbookViewId="0">
      <selection activeCell="C20" sqref="C20"/>
    </sheetView>
  </sheetViews>
  <sheetFormatPr defaultRowHeight="15" x14ac:dyDescent="0.25"/>
  <cols>
    <col min="1" max="1" width="17.7109375" customWidth="1"/>
    <col min="2" max="6" width="20.7109375" customWidth="1"/>
  </cols>
  <sheetData>
    <row r="1" spans="1:6" ht="18.75" x14ac:dyDescent="0.3">
      <c r="A1" s="5" t="s">
        <v>6</v>
      </c>
      <c r="B1" s="5"/>
      <c r="C1" s="5"/>
      <c r="D1" s="5"/>
      <c r="E1" s="5"/>
      <c r="F1" s="5"/>
    </row>
    <row r="2" spans="1:6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.75" x14ac:dyDescent="0.25">
      <c r="A3" s="10" t="str">
        <f>Scritture!H12</f>
        <v>categoriaUno</v>
      </c>
      <c r="B3" s="10">
        <f>SUMIFS(Scritture!$C:$C,Scritture!$A:$A,"1",Scritture!$B:$B,"&lt;=5",Scritture!$E:$E,A3)</f>
        <v>-14</v>
      </c>
      <c r="C3" s="10">
        <f>SUMIFS(Scritture!$C:$C,Scritture!$A:$A,"1",Scritture!$B:$B,"&gt;5",Scritture!$B:$B,"&lt;=12",Scritture!$E:$E,A3)</f>
        <v>0</v>
      </c>
      <c r="D3" s="10">
        <f>SUMIFS(Scritture!$C:$C,Scritture!$A:$A,"1",Scritture!$B:$B,"&gt;=13",Scritture!$B:$B,"&lt;=19",Scritture!$E:$E,A3)</f>
        <v>0</v>
      </c>
      <c r="E3" s="10">
        <f>SUMIFS(Scritture!$C:$C,Scritture!$A:$A,"1",Scritture!$B:$B,"&gt;=20",Scritture!$B:$B,"&lt;=26",Scritture!$E:$E,A3)</f>
        <v>0</v>
      </c>
      <c r="F3" s="10">
        <f>SUMIFS(Scritture!$C:$C,Scritture!$A:$A,"1",Scritture!$B:$B,"&gt;=27",Scritture!$B:$B,"&lt;=31",Scritture!$E:$E,A3)</f>
        <v>0</v>
      </c>
    </row>
    <row r="4" spans="1:6" ht="15.75" x14ac:dyDescent="0.25">
      <c r="A4" s="10" t="str">
        <f>Scritture!H13</f>
        <v>categoriaDue</v>
      </c>
      <c r="B4" s="10">
        <f>SUMIFS(Scritture!$C:$C,Scritture!$A:$A,"1",Scritture!$B:$B,"&lt;=5",Scritture!$E:$E,A4)</f>
        <v>0</v>
      </c>
      <c r="C4" s="10">
        <f>SUMIFS(Scritture!$C:$C,Scritture!$A:$A,"1",Scritture!$B:$B,"&gt;5",Scritture!$B:$B,"&lt;=12",Scritture!$E:$E,A4)</f>
        <v>0</v>
      </c>
      <c r="D4" s="10">
        <f>SUMIFS(Scritture!$C:$C,Scritture!$A:$A,"1",Scritture!$B:$B,"&gt;=13",Scritture!$B:$B,"&lt;=19",Scritture!$E:$E,A4)</f>
        <v>0</v>
      </c>
      <c r="E4" s="10">
        <f>SUMIFS(Scritture!$C:$C,Scritture!$A:$A,"1",Scritture!$B:$B,"&gt;=20",Scritture!$B:$B,"&lt;=26",Scritture!$E:$E,A4)</f>
        <v>0</v>
      </c>
      <c r="F4" s="10">
        <f>SUMIFS(Scritture!$C:$C,Scritture!$A:$A,"1",Scritture!$B:$B,"&gt;=27",Scritture!$B:$B,"&lt;=31",Scritture!$E:$E,A4)</f>
        <v>0</v>
      </c>
    </row>
    <row r="5" spans="1:6" ht="15.75" x14ac:dyDescent="0.25">
      <c r="A5" s="10" t="str">
        <f>Scritture!H14</f>
        <v>categoriaTre</v>
      </c>
      <c r="B5" s="10">
        <f>SUMIFS(Scritture!$C:$C,Scritture!$A:$A,"1",Scritture!$B:$B,"&lt;=5",Scritture!$E:$E,A5)</f>
        <v>0</v>
      </c>
      <c r="C5" s="10">
        <f>SUMIFS(Scritture!$C:$C,Scritture!$A:$A,"1",Scritture!$B:$B,"&gt;5",Scritture!$B:$B,"&lt;=12",Scritture!$E:$E,A5)</f>
        <v>0</v>
      </c>
      <c r="D5" s="10">
        <f>SUMIFS(Scritture!$C:$C,Scritture!$A:$A,"1",Scritture!$B:$B,"&gt;=13",Scritture!$B:$B,"&lt;=19",Scritture!$E:$E,A5)</f>
        <v>0</v>
      </c>
      <c r="E5" s="10">
        <f>SUMIFS(Scritture!$C:$C,Scritture!$A:$A,"1",Scritture!$B:$B,"&gt;=20",Scritture!$B:$B,"&lt;=26",Scritture!$E:$E,A5)</f>
        <v>0</v>
      </c>
      <c r="F5" s="10">
        <f>SUMIFS(Scritture!$C:$C,Scritture!$A:$A,"1",Scritture!$B:$B,"&gt;=27",Scritture!$B:$B,"&lt;=31",Scritture!$E:$E,A5)</f>
        <v>0</v>
      </c>
    </row>
    <row r="6" spans="1:6" ht="15.75" x14ac:dyDescent="0.25">
      <c r="A6" s="10" t="str">
        <f>Scritture!H15</f>
        <v>categoriaQuattro</v>
      </c>
      <c r="B6" s="10">
        <f>SUMIFS(Scritture!$C:$C,Scritture!$A:$A,"1",Scritture!$B:$B,"&lt;=5",Scritture!$E:$E,A6)</f>
        <v>0</v>
      </c>
      <c r="C6" s="10">
        <f>SUMIFS(Scritture!$C:$C,Scritture!$A:$A,"1",Scritture!$B:$B,"&gt;5",Scritture!$B:$B,"&lt;=12",Scritture!$E:$E,A6)</f>
        <v>0</v>
      </c>
      <c r="D6" s="10">
        <f>SUMIFS(Scritture!$C:$C,Scritture!$A:$A,"1",Scritture!$B:$B,"&gt;=13",Scritture!$B:$B,"&lt;=19",Scritture!$E:$E,A6)</f>
        <v>0</v>
      </c>
      <c r="E6" s="10">
        <f>SUMIFS(Scritture!$C:$C,Scritture!$A:$A,"1",Scritture!$B:$B,"&gt;=20",Scritture!$B:$B,"&lt;=26",Scritture!$E:$E,A6)</f>
        <v>0</v>
      </c>
      <c r="F6" s="10">
        <f>SUMIFS(Scritture!$C:$C,Scritture!$A:$A,"1",Scritture!$B:$B,"&gt;=27",Scritture!$B:$B,"&lt;=31",Scritture!$E:$E,A6)</f>
        <v>0</v>
      </c>
    </row>
    <row r="7" spans="1:6" ht="15.75" x14ac:dyDescent="0.25">
      <c r="A7" s="10" t="str">
        <f>Scritture!H16</f>
        <v>categoriaCinque</v>
      </c>
      <c r="B7" s="10">
        <f>SUMIFS(Scritture!$C:$C,Scritture!$A:$A,"1",Scritture!$B:$B,"&lt;=5",Scritture!$E:$E,A7)</f>
        <v>0</v>
      </c>
      <c r="C7" s="10">
        <f>SUMIFS(Scritture!$C:$C,Scritture!$A:$A,"1",Scritture!$B:$B,"&gt;5",Scritture!$B:$B,"&lt;=12",Scritture!$E:$E,A7)</f>
        <v>0</v>
      </c>
      <c r="D7" s="10">
        <f>SUMIFS(Scritture!$C:$C,Scritture!$A:$A,"1",Scritture!$B:$B,"&gt;=13",Scritture!$B:$B,"&lt;=19",Scritture!$E:$E,A7)</f>
        <v>0</v>
      </c>
      <c r="E7" s="10">
        <f>SUMIFS(Scritture!$C:$C,Scritture!$A:$A,"1",Scritture!$B:$B,"&gt;=20",Scritture!$B:$B,"&lt;=26",Scritture!$E:$E,A7)</f>
        <v>0</v>
      </c>
      <c r="F7" s="10">
        <f>SUMIFS(Scritture!$C:$C,Scritture!$A:$A,"1",Scritture!$B:$B,"&gt;=27",Scritture!$B:$B,"&lt;=31",Scritture!$E:$E,A7)</f>
        <v>0</v>
      </c>
    </row>
    <row r="8" spans="1:6" ht="15.75" x14ac:dyDescent="0.25">
      <c r="A8" s="10"/>
      <c r="B8" s="10"/>
      <c r="C8" s="10"/>
      <c r="D8" s="10"/>
      <c r="E8" s="10"/>
      <c r="F8" s="10"/>
    </row>
    <row r="9" spans="1:6" ht="15.75" x14ac:dyDescent="0.25">
      <c r="A9" s="10" t="s">
        <v>0</v>
      </c>
      <c r="B9" s="10">
        <f>SUM(B3:B7)</f>
        <v>-14</v>
      </c>
      <c r="C9" s="10">
        <f t="shared" ref="C9:F9" si="0">SUM(C3:C7)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</row>
    <row r="10" spans="1:6" ht="15.75" x14ac:dyDescent="0.25">
      <c r="A10" s="10" t="s">
        <v>7</v>
      </c>
      <c r="B10" s="10">
        <f>Scritture!K9-(-B9)</f>
        <v>86</v>
      </c>
      <c r="C10" s="10">
        <f>B10-(-C9)</f>
        <v>86</v>
      </c>
      <c r="D10" s="10">
        <f>C10-(-D9)</f>
        <v>86</v>
      </c>
      <c r="E10" s="10">
        <f t="shared" ref="E10" si="1">D10-(-E9)</f>
        <v>86</v>
      </c>
      <c r="F10" s="10">
        <f>E10-(-F9)</f>
        <v>86</v>
      </c>
    </row>
    <row r="13" spans="1:6" ht="15.75" x14ac:dyDescent="0.25">
      <c r="A13" s="29" t="s">
        <v>41</v>
      </c>
      <c r="B13" s="29"/>
      <c r="C13" s="29"/>
      <c r="D13" s="29"/>
      <c r="E13" s="30"/>
    </row>
    <row r="14" spans="1:6" ht="15.75" x14ac:dyDescent="0.25">
      <c r="A14" s="31" t="s">
        <v>42</v>
      </c>
      <c r="B14" s="31"/>
      <c r="C14" s="31"/>
      <c r="D14" s="31"/>
      <c r="E14" s="31"/>
    </row>
    <row r="16" spans="1:6" ht="15.75" x14ac:dyDescent="0.25">
      <c r="A16" s="6" t="s">
        <v>25</v>
      </c>
      <c r="B16" s="6"/>
    </row>
    <row r="17" spans="1:3" x14ac:dyDescent="0.25">
      <c r="A17" t="str">
        <f>Scritture!H17</f>
        <v>categoriaSei</v>
      </c>
      <c r="B17">
        <f>SUMIFS(Scritture!$C:$C,Scritture!$A:$A,"1",Scritture!$B:$B,"&gt;=1",Scritture!$B:$B,"&lt;=31",Scritture!$E:$E,A17)</f>
        <v>0</v>
      </c>
      <c r="C17" t="s">
        <v>27</v>
      </c>
    </row>
    <row r="19" spans="1:3" x14ac:dyDescent="0.25">
      <c r="A19" t="s">
        <v>0</v>
      </c>
      <c r="B19">
        <f>SUM(B14:B17)</f>
        <v>0</v>
      </c>
    </row>
  </sheetData>
  <mergeCells count="4">
    <mergeCell ref="A1:F1"/>
    <mergeCell ref="A16:B16"/>
    <mergeCell ref="A13:D13"/>
    <mergeCell ref="A14:E1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B65FA-68AE-4EFE-877F-EBF926B64EA3}">
  <dimension ref="A1:F19"/>
  <sheetViews>
    <sheetView workbookViewId="0">
      <selection activeCell="E21" sqref="E21"/>
    </sheetView>
  </sheetViews>
  <sheetFormatPr defaultRowHeight="15" x14ac:dyDescent="0.25"/>
  <cols>
    <col min="1" max="1" width="17.7109375" customWidth="1"/>
    <col min="2" max="6" width="20.7109375" customWidth="1"/>
  </cols>
  <sheetData>
    <row r="1" spans="1:6" ht="18.75" x14ac:dyDescent="0.3">
      <c r="A1" s="5" t="s">
        <v>8</v>
      </c>
      <c r="B1" s="5"/>
      <c r="C1" s="5"/>
      <c r="D1" s="5"/>
      <c r="E1" s="5"/>
      <c r="F1" s="5"/>
    </row>
    <row r="2" spans="1:6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.75" x14ac:dyDescent="0.25">
      <c r="A3" s="10" t="str">
        <f>Scritture!H12</f>
        <v>categoriaUno</v>
      </c>
      <c r="B3" s="10">
        <f>SUMIFS(Scritture!$C:$C,Scritture!$A:$A,"2",Scritture!$B:$B,"&lt;=5",Scritture!$E:$E,A3)</f>
        <v>0</v>
      </c>
      <c r="C3" s="10">
        <f>SUMIFS(Scritture!$C:$C,Scritture!$A:$A,"2",Scritture!$B:$B,"&gt;5",Scritture!$B:$B,"&lt;=12",Scritture!$E:$E,A3)</f>
        <v>0</v>
      </c>
      <c r="D3" s="10">
        <f>SUMIFS(Scritture!$C:$C,Scritture!$A:$A,"2",Scritture!$B:$B,"&gt;=13",Scritture!$B:$B,"&lt;=19",Scritture!$E:$E,A3)</f>
        <v>0</v>
      </c>
      <c r="E3" s="10">
        <f>SUMIFS(Scritture!$C:$C,Scritture!$A:$A,"2",Scritture!$B:$B,"&gt;=20",Scritture!$B:$B,"&lt;=26",Scritture!$E:$E,A3)</f>
        <v>0</v>
      </c>
      <c r="F3" s="10">
        <f>SUMIFS(Scritture!$C:$C,Scritture!$A:$A,"2",Scritture!$B:$B,"&gt;=27",Scritture!$B:$B,"&lt;=31",Scritture!$E:$E,A3)</f>
        <v>0</v>
      </c>
    </row>
    <row r="4" spans="1:6" ht="15.75" x14ac:dyDescent="0.25">
      <c r="A4" s="10" t="str">
        <f>Scritture!H13</f>
        <v>categoriaDue</v>
      </c>
      <c r="B4" s="10">
        <f>SUMIFS(Scritture!$C:$C,Scritture!$A:$A,"2",Scritture!$B:$B,"&lt;=5",Scritture!$E:$E,A4)</f>
        <v>0</v>
      </c>
      <c r="C4" s="10">
        <f>SUMIFS(Scritture!$C:$C,Scritture!$A:$A,"2",Scritture!$B:$B,"&gt;5",Scritture!$B:$B,"&lt;=12",Scritture!$E:$E,A4)</f>
        <v>-35</v>
      </c>
      <c r="D4" s="10">
        <f>SUMIFS(Scritture!$C:$C,Scritture!$A:$A,"2",Scritture!$B:$B,"&gt;=13",Scritture!$B:$B,"&lt;=19",Scritture!$E:$E,A4)</f>
        <v>0</v>
      </c>
      <c r="E4" s="10">
        <f>SUMIFS(Scritture!$C:$C,Scritture!$A:$A,"2",Scritture!$B:$B,"&gt;=20",Scritture!$B:$B,"&lt;=26",Scritture!$E:$E,A4)</f>
        <v>0</v>
      </c>
      <c r="F4" s="10">
        <f>SUMIFS(Scritture!$C:$C,Scritture!$A:$A,"2",Scritture!$B:$B,"&gt;=27",Scritture!$B:$B,"&lt;=31",Scritture!$E:$E,A4)</f>
        <v>0</v>
      </c>
    </row>
    <row r="5" spans="1:6" ht="15.75" x14ac:dyDescent="0.25">
      <c r="A5" s="10" t="str">
        <f>Scritture!H14</f>
        <v>categoriaTre</v>
      </c>
      <c r="B5" s="10">
        <f>SUMIFS(Scritture!$C:$C,Scritture!$A:$A,"2",Scritture!$B:$B,"&lt;=5",Scritture!$E:$E,A5)</f>
        <v>0</v>
      </c>
      <c r="C5" s="10">
        <f>SUMIFS(Scritture!$C:$C,Scritture!$A:$A,"2",Scritture!$B:$B,"&gt;5",Scritture!$B:$B,"&lt;=12",Scritture!$E:$E,A5)</f>
        <v>0</v>
      </c>
      <c r="D5" s="10">
        <f>SUMIFS(Scritture!$C:$C,Scritture!$A:$A,"2",Scritture!$B:$B,"&gt;=13",Scritture!$B:$B,"&lt;=19",Scritture!$E:$E,A5)</f>
        <v>0</v>
      </c>
      <c r="E5" s="10">
        <f>SUMIFS(Scritture!$C:$C,Scritture!$A:$A,"2",Scritture!$B:$B,"&gt;=20",Scritture!$B:$B,"&lt;=26",Scritture!$E:$E,A5)</f>
        <v>0</v>
      </c>
      <c r="F5" s="10">
        <f>SUMIFS(Scritture!$C:$C,Scritture!$A:$A,"2",Scritture!$B:$B,"&gt;=27",Scritture!$B:$B,"&lt;=31",Scritture!$E:$E,A5)</f>
        <v>0</v>
      </c>
    </row>
    <row r="6" spans="1:6" ht="15.75" x14ac:dyDescent="0.25">
      <c r="A6" s="10" t="str">
        <f>Scritture!H15</f>
        <v>categoriaQuattro</v>
      </c>
      <c r="B6" s="10">
        <f>SUMIFS(Scritture!$C:$C,Scritture!$A:$A,"2",Scritture!$B:$B,"&lt;=5",Scritture!$E:$E,A6)</f>
        <v>0</v>
      </c>
      <c r="C6" s="10">
        <f>SUMIFS(Scritture!$C:$C,Scritture!$A:$A,"2",Scritture!$B:$B,"&gt;5",Scritture!$B:$B,"&lt;=12",Scritture!$E:$E,A6)</f>
        <v>0</v>
      </c>
      <c r="D6" s="10">
        <f>SUMIFS(Scritture!$C:$C,Scritture!$A:$A,"2",Scritture!$B:$B,"&gt;=13",Scritture!$B:$B,"&lt;=19",Scritture!$E:$E,A6)</f>
        <v>0</v>
      </c>
      <c r="E6" s="10">
        <f>SUMIFS(Scritture!$C:$C,Scritture!$A:$A,"2",Scritture!$B:$B,"&gt;=20",Scritture!$B:$B,"&lt;=26",Scritture!$E:$E,A6)</f>
        <v>0</v>
      </c>
      <c r="F6" s="10">
        <f>SUMIFS(Scritture!$C:$C,Scritture!$A:$A,"2",Scritture!$B:$B,"&gt;=27",Scritture!$B:$B,"&lt;=31",Scritture!$E:$E,A6)</f>
        <v>0</v>
      </c>
    </row>
    <row r="7" spans="1:6" ht="15.75" x14ac:dyDescent="0.25">
      <c r="A7" s="10" t="str">
        <f>Scritture!H16</f>
        <v>categoriaCinque</v>
      </c>
      <c r="B7" s="10">
        <f>SUMIFS(Scritture!$C:$C,Scritture!$A:$A,"2",Scritture!$B:$B,"&lt;=5",Scritture!$E:$E,A7)</f>
        <v>0</v>
      </c>
      <c r="C7" s="10">
        <f>SUMIFS(Scritture!$C:$C,Scritture!$A:$A,"2",Scritture!$B:$B,"&gt;5",Scritture!$B:$B,"&lt;=12",Scritture!$E:$E,A7)</f>
        <v>0</v>
      </c>
      <c r="D7" s="10">
        <f>SUMIFS(Scritture!$C:$C,Scritture!$A:$A,"2",Scritture!$B:$B,"&gt;=13",Scritture!$B:$B,"&lt;=19",Scritture!$E:$E,A7)</f>
        <v>0</v>
      </c>
      <c r="E7" s="10">
        <f>SUMIFS(Scritture!$C:$C,Scritture!$A:$A,"2",Scritture!$B:$B,"&gt;=20",Scritture!$B:$B,"&lt;=26",Scritture!$E:$E,A7)</f>
        <v>0</v>
      </c>
      <c r="F7" s="10">
        <f>SUMIFS(Scritture!$C:$C,Scritture!$A:$A,"2",Scritture!$B:$B,"&gt;=27",Scritture!$B:$B,"&lt;=31",Scritture!$E:$E,A7)</f>
        <v>0</v>
      </c>
    </row>
    <row r="8" spans="1:6" ht="15.75" x14ac:dyDescent="0.25">
      <c r="A8" s="10"/>
      <c r="B8" s="10"/>
      <c r="C8" s="10"/>
      <c r="D8" s="10"/>
      <c r="E8" s="10"/>
      <c r="F8" s="10"/>
    </row>
    <row r="9" spans="1:6" ht="15.75" x14ac:dyDescent="0.25">
      <c r="A9" s="10" t="s">
        <v>0</v>
      </c>
      <c r="B9" s="10">
        <f>SUM(B3:B7)</f>
        <v>0</v>
      </c>
      <c r="C9" s="10">
        <f t="shared" ref="C9:F9" si="0">SUM(C3:C7)</f>
        <v>-35</v>
      </c>
      <c r="D9" s="10">
        <f t="shared" si="0"/>
        <v>0</v>
      </c>
      <c r="E9" s="10">
        <f t="shared" si="0"/>
        <v>0</v>
      </c>
      <c r="F9" s="10">
        <f t="shared" si="0"/>
        <v>0</v>
      </c>
    </row>
    <row r="10" spans="1:6" ht="15.75" x14ac:dyDescent="0.25">
      <c r="A10" s="10" t="s">
        <v>7</v>
      </c>
      <c r="B10" s="10">
        <f>Scritture!K9-(-B9)</f>
        <v>100</v>
      </c>
      <c r="C10" s="10">
        <f>B10-(-C9)</f>
        <v>65</v>
      </c>
      <c r="D10" s="10">
        <f>C10-(-D9)</f>
        <v>65</v>
      </c>
      <c r="E10" s="10">
        <f t="shared" ref="E10" si="1">D10-(-E9)</f>
        <v>65</v>
      </c>
      <c r="F10" s="10">
        <f>E10-(-F9)</f>
        <v>65</v>
      </c>
    </row>
    <row r="13" spans="1:6" ht="15.75" customHeight="1" x14ac:dyDescent="0.25">
      <c r="A13" s="29" t="s">
        <v>43</v>
      </c>
      <c r="B13" s="29"/>
      <c r="C13" s="29"/>
    </row>
    <row r="14" spans="1:6" x14ac:dyDescent="0.25">
      <c r="A14" s="29" t="s">
        <v>44</v>
      </c>
      <c r="B14" s="29"/>
      <c r="C14" s="29"/>
    </row>
    <row r="16" spans="1:6" ht="15.75" x14ac:dyDescent="0.25">
      <c r="A16" s="6" t="s">
        <v>25</v>
      </c>
      <c r="B16" s="6"/>
    </row>
    <row r="17" spans="1:2" x14ac:dyDescent="0.25">
      <c r="A17" t="str">
        <f>Scritture!H17</f>
        <v>categoriaSei</v>
      </c>
      <c r="B17">
        <f>SUMIFS(Scritture!$C:$C,Scritture!$A:$A,"2",Scritture!$B:$B,"&gt;=1",Scritture!$B:$B,"&lt;=31",Scritture!$E:$E,A17)</f>
        <v>0</v>
      </c>
    </row>
    <row r="19" spans="1:2" x14ac:dyDescent="0.25">
      <c r="A19" t="s">
        <v>0</v>
      </c>
      <c r="B19">
        <f>SUM(B14:B17)</f>
        <v>0</v>
      </c>
    </row>
  </sheetData>
  <mergeCells count="4">
    <mergeCell ref="A1:F1"/>
    <mergeCell ref="A16:B16"/>
    <mergeCell ref="A13:C13"/>
    <mergeCell ref="A14: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2785-3EED-475B-A9D0-E5DF3CAD653A}">
  <dimension ref="A1:F19"/>
  <sheetViews>
    <sheetView workbookViewId="0">
      <selection activeCell="D19" sqref="D19"/>
    </sheetView>
  </sheetViews>
  <sheetFormatPr defaultRowHeight="15" x14ac:dyDescent="0.25"/>
  <cols>
    <col min="1" max="1" width="17.7109375" customWidth="1"/>
    <col min="2" max="6" width="20.7109375" customWidth="1"/>
    <col min="7" max="7" width="14" customWidth="1"/>
  </cols>
  <sheetData>
    <row r="1" spans="1:6" ht="18.75" x14ac:dyDescent="0.3">
      <c r="A1" s="5" t="s">
        <v>9</v>
      </c>
      <c r="B1" s="5"/>
      <c r="C1" s="5"/>
      <c r="D1" s="5"/>
      <c r="E1" s="5"/>
      <c r="F1" s="5"/>
    </row>
    <row r="2" spans="1:6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.75" x14ac:dyDescent="0.25">
      <c r="A3" s="10" t="str">
        <f>Scritture!H12</f>
        <v>categoriaUno</v>
      </c>
      <c r="B3" s="10">
        <f>SUMIFS(Scritture!$C:$C,Scritture!$A:$A,"3",Scritture!$B:$B,"&lt;=5",Scritture!$E:$E,A3)</f>
        <v>0</v>
      </c>
      <c r="C3" s="10">
        <f>SUMIFS(Scritture!$C:$C,Scritture!$A:$A,"3",Scritture!$B:$B,"&gt;5",Scritture!$B:$B,"&lt;=12",Scritture!$E:$E,A3)</f>
        <v>0</v>
      </c>
      <c r="D3" s="10">
        <f>SUMIFS(Scritture!$C:$C,Scritture!$A:$A,"3",Scritture!$B:$B,"&gt;=13",Scritture!$B:$B,"&lt;=19",Scritture!$E:$E,A3)</f>
        <v>0</v>
      </c>
      <c r="E3" s="10">
        <f>SUMIFS(Scritture!$C:$C,Scritture!$A:$A,"3",Scritture!$B:$B,"&gt;=20",Scritture!$B:$B,"&lt;=26",Scritture!$E:$E,A3)</f>
        <v>0</v>
      </c>
      <c r="F3" s="10">
        <f>SUMIFS(Scritture!$C:$C,Scritture!$A:$A,"3",Scritture!$B:$B,"&gt;=27",Scritture!$B:$B,"&lt;=31",Scritture!$E:$E,A3)</f>
        <v>0</v>
      </c>
    </row>
    <row r="4" spans="1:6" ht="15.75" x14ac:dyDescent="0.25">
      <c r="A4" s="10" t="str">
        <f>Scritture!H13</f>
        <v>categoriaDue</v>
      </c>
      <c r="B4" s="10">
        <f>SUMIFS(Scritture!$C:$C,Scritture!$A:$A,"3",Scritture!$B:$B,"&lt;=5",Scritture!$E:$E,A4)</f>
        <v>0</v>
      </c>
      <c r="C4" s="10">
        <f>SUMIFS(Scritture!$C:$C,Scritture!$A:$A,"3",Scritture!$B:$B,"&gt;5",Scritture!$B:$B,"&lt;=12",Scritture!$E:$E,A4)</f>
        <v>0</v>
      </c>
      <c r="D4" s="10">
        <f>SUMIFS(Scritture!$C:$C,Scritture!$A:$A,"3",Scritture!$B:$B,"&gt;=13",Scritture!$B:$B,"&lt;=19",Scritture!$E:$E,A4)</f>
        <v>0</v>
      </c>
      <c r="E4" s="10">
        <f>SUMIFS(Scritture!$C:$C,Scritture!$A:$A,"3",Scritture!$B:$B,"&gt;=20",Scritture!$B:$B,"&lt;=26",Scritture!$E:$E,A4)</f>
        <v>0</v>
      </c>
      <c r="F4" s="10">
        <f>SUMIFS(Scritture!$C:$C,Scritture!$A:$A,"3",Scritture!$B:$B,"&gt;=27",Scritture!$B:$B,"&lt;=31",Scritture!$E:$E,A4)</f>
        <v>0</v>
      </c>
    </row>
    <row r="5" spans="1:6" ht="15.75" x14ac:dyDescent="0.25">
      <c r="A5" s="10" t="str">
        <f>Scritture!H14</f>
        <v>categoriaTre</v>
      </c>
      <c r="B5" s="10">
        <f>SUMIFS(Scritture!$C:$C,Scritture!$A:$A,"3",Scritture!$B:$B,"&lt;=5",Scritture!$E:$E,A5)</f>
        <v>0</v>
      </c>
      <c r="C5" s="10">
        <f>SUMIFS(Scritture!$C:$C,Scritture!$A:$A,"3",Scritture!$B:$B,"&gt;5",Scritture!$B:$B,"&lt;=12",Scritture!$E:$E,A5)</f>
        <v>0</v>
      </c>
      <c r="D5" s="10">
        <f>SUMIFS(Scritture!$C:$C,Scritture!$A:$A,"3",Scritture!$B:$B,"&gt;=13",Scritture!$B:$B,"&lt;=19",Scritture!$E:$E,A5)</f>
        <v>0</v>
      </c>
      <c r="E5" s="10">
        <f>SUMIFS(Scritture!$C:$C,Scritture!$A:$A,"3",Scritture!$B:$B,"&gt;=20",Scritture!$B:$B,"&lt;=26",Scritture!$E:$E,A5)</f>
        <v>-3</v>
      </c>
      <c r="F5" s="10">
        <f>SUMIFS(Scritture!$C:$C,Scritture!$A:$A,"3",Scritture!$B:$B,"&gt;=27",Scritture!$B:$B,"&lt;=31",Scritture!$E:$E,A5)</f>
        <v>0</v>
      </c>
    </row>
    <row r="6" spans="1:6" ht="15.75" x14ac:dyDescent="0.25">
      <c r="A6" s="10" t="str">
        <f>Scritture!H15</f>
        <v>categoriaQuattro</v>
      </c>
      <c r="B6" s="10">
        <f>SUMIFS(Scritture!$C:$C,Scritture!$A:$A,"3",Scritture!$B:$B,"&lt;=5",Scritture!$E:$E,A6)</f>
        <v>0</v>
      </c>
      <c r="C6" s="10">
        <f>SUMIFS(Scritture!$C:$C,Scritture!$A:$A,"3",Scritture!$B:$B,"&gt;5",Scritture!$B:$B,"&lt;=12",Scritture!$E:$E,A6)</f>
        <v>0</v>
      </c>
      <c r="D6" s="10">
        <f>SUMIFS(Scritture!$C:$C,Scritture!$A:$A,"3",Scritture!$B:$B,"&gt;=13",Scritture!$B:$B,"&lt;=19",Scritture!$E:$E,A6)</f>
        <v>0</v>
      </c>
      <c r="E6" s="10">
        <f>SUMIFS(Scritture!$C:$C,Scritture!$A:$A,"3",Scritture!$B:$B,"&gt;=20",Scritture!$B:$B,"&lt;=26",Scritture!$E:$E,A6)</f>
        <v>0</v>
      </c>
      <c r="F6" s="10">
        <f>SUMIFS(Scritture!$C:$C,Scritture!$A:$A,"3",Scritture!$B:$B,"&gt;=27",Scritture!$B:$B,"&lt;=31",Scritture!$E:$E,A6)</f>
        <v>0</v>
      </c>
    </row>
    <row r="7" spans="1:6" ht="15.75" x14ac:dyDescent="0.25">
      <c r="A7" s="10" t="str">
        <f>Scritture!H16</f>
        <v>categoriaCinque</v>
      </c>
      <c r="B7" s="10">
        <f>SUMIFS(Scritture!$C:$C,Scritture!$A:$A,"3",Scritture!$B:$B,"&lt;=5",Scritture!$E:$E,A7)</f>
        <v>0</v>
      </c>
      <c r="C7" s="10">
        <f>SUMIFS(Scritture!$C:$C,Scritture!$A:$A,"3",Scritture!$B:$B,"&gt;5",Scritture!$B:$B,"&lt;=12",Scritture!$E:$E,A7)</f>
        <v>0</v>
      </c>
      <c r="D7" s="10">
        <f>SUMIFS(Scritture!$C:$C,Scritture!$A:$A,"3",Scritture!$B:$B,"&gt;=13",Scritture!$B:$B,"&lt;=19",Scritture!$E:$E,A7)</f>
        <v>0</v>
      </c>
      <c r="E7" s="10">
        <f>SUMIFS(Scritture!$C:$C,Scritture!$A:$A,"3",Scritture!$B:$B,"&gt;=20",Scritture!$B:$B,"&lt;=26",Scritture!$E:$E,A7)</f>
        <v>0</v>
      </c>
      <c r="F7" s="10">
        <f>SUMIFS(Scritture!$C:$C,Scritture!$A:$A,"3",Scritture!$B:$B,"&gt;=27",Scritture!$B:$B,"&lt;=31",Scritture!$E:$E,A7)</f>
        <v>0</v>
      </c>
    </row>
    <row r="8" spans="1:6" ht="15.75" x14ac:dyDescent="0.25">
      <c r="A8" s="10"/>
      <c r="B8" s="10"/>
      <c r="C8" s="10"/>
      <c r="D8" s="10"/>
      <c r="E8" s="10"/>
      <c r="F8" s="10"/>
    </row>
    <row r="9" spans="1:6" ht="15.75" x14ac:dyDescent="0.25">
      <c r="A9" s="10" t="s">
        <v>0</v>
      </c>
      <c r="B9" s="10">
        <f>SUM(B3:B7)</f>
        <v>0</v>
      </c>
      <c r="C9" s="10">
        <f t="shared" ref="C9:F9" si="0">SUM(C3:C7)</f>
        <v>0</v>
      </c>
      <c r="D9" s="10">
        <f t="shared" si="0"/>
        <v>0</v>
      </c>
      <c r="E9" s="10">
        <f t="shared" si="0"/>
        <v>-3</v>
      </c>
      <c r="F9" s="10">
        <f t="shared" si="0"/>
        <v>0</v>
      </c>
    </row>
    <row r="10" spans="1:6" ht="15.75" x14ac:dyDescent="0.25">
      <c r="A10" s="10" t="s">
        <v>7</v>
      </c>
      <c r="B10" s="10">
        <f>Scritture!K9-(-B9)</f>
        <v>100</v>
      </c>
      <c r="C10" s="10">
        <f>B10-(-C9)</f>
        <v>100</v>
      </c>
      <c r="D10" s="10">
        <f>C10-(-D9)</f>
        <v>100</v>
      </c>
      <c r="E10" s="10">
        <f t="shared" ref="E10" si="1">D10-(-E9)</f>
        <v>97</v>
      </c>
      <c r="F10" s="10">
        <f>E10-(-F9)</f>
        <v>97</v>
      </c>
    </row>
    <row r="13" spans="1:6" ht="17.25" x14ac:dyDescent="0.3">
      <c r="A13" s="32" t="s">
        <v>45</v>
      </c>
      <c r="B13" s="32"/>
      <c r="C13" s="3"/>
    </row>
    <row r="16" spans="1:6" ht="15.75" x14ac:dyDescent="0.25">
      <c r="A16" s="6" t="s">
        <v>25</v>
      </c>
      <c r="B16" s="6"/>
    </row>
    <row r="17" spans="1:2" x14ac:dyDescent="0.25">
      <c r="A17" t="str">
        <f>Scritture!H17</f>
        <v>categoriaSei</v>
      </c>
      <c r="B17">
        <f>SUMIFS(Scritture!$C:$C,Scritture!$A:$A,"3",Scritture!$B:$B,"&gt;=1",Scritture!$B:$B,"&lt;=31",Scritture!$E:$E,A17)</f>
        <v>0</v>
      </c>
    </row>
    <row r="19" spans="1:2" x14ac:dyDescent="0.25">
      <c r="A19" t="s">
        <v>0</v>
      </c>
      <c r="B19">
        <f>SUM(B14:B17)</f>
        <v>0</v>
      </c>
    </row>
  </sheetData>
  <mergeCells count="3">
    <mergeCell ref="A1:F1"/>
    <mergeCell ref="A13:B13"/>
    <mergeCell ref="A16:B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9C56A-65C2-411A-9E45-1BD8B1AD4B2B}">
  <dimension ref="A1:F19"/>
  <sheetViews>
    <sheetView workbookViewId="0">
      <selection activeCell="D15" sqref="D15"/>
    </sheetView>
  </sheetViews>
  <sheetFormatPr defaultRowHeight="15" x14ac:dyDescent="0.25"/>
  <cols>
    <col min="1" max="1" width="17.7109375" customWidth="1"/>
    <col min="2" max="6" width="20.7109375" customWidth="1"/>
  </cols>
  <sheetData>
    <row r="1" spans="1:6" ht="18.75" x14ac:dyDescent="0.3">
      <c r="A1" s="5" t="s">
        <v>10</v>
      </c>
      <c r="B1" s="5"/>
      <c r="C1" s="5"/>
      <c r="D1" s="5"/>
      <c r="E1" s="5"/>
      <c r="F1" s="5"/>
    </row>
    <row r="2" spans="1:6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.75" x14ac:dyDescent="0.25">
      <c r="A3" s="10" t="str">
        <f>Scritture!H12</f>
        <v>categoriaUno</v>
      </c>
      <c r="B3" s="10">
        <f>SUMIFS(Scritture!$C:$C,Scritture!$A:$A,"4",Scritture!$B:$B,"&lt;=5",Scritture!$E:$E,A3)</f>
        <v>0</v>
      </c>
      <c r="C3" s="10">
        <f>SUMIFS(Scritture!$C:$C,Scritture!$A:$A,"4",Scritture!$B:$B,"&gt;5",Scritture!$B:$B,"&lt;=12",Scritture!$E:$E,A3)</f>
        <v>0</v>
      </c>
      <c r="D3" s="10">
        <f>SUMIFS(Scritture!$C:$C,Scritture!$A:$A,"4",Scritture!$B:$B,"&gt;=13",Scritture!$B:$B,"&lt;=19",Scritture!$E:$E,A3)</f>
        <v>0</v>
      </c>
      <c r="E3" s="10">
        <f>SUMIFS(Scritture!$C:$C,Scritture!$A:$A,"4",Scritture!$B:$B,"&gt;=20",Scritture!$B:$B,"&lt;=26",Scritture!$E:$E,A3)</f>
        <v>0</v>
      </c>
      <c r="F3" s="10">
        <f>SUMIFS(Scritture!$C:$C,Scritture!$A:$A,"4",Scritture!$B:$B,"&gt;=27",Scritture!$B:$B,"&lt;=31",Scritture!$E:$E,A3)</f>
        <v>0</v>
      </c>
    </row>
    <row r="4" spans="1:6" ht="15.75" x14ac:dyDescent="0.25">
      <c r="A4" s="10" t="str">
        <f>Scritture!H13</f>
        <v>categoriaDue</v>
      </c>
      <c r="B4" s="10">
        <f>SUMIFS(Scritture!$C:$C,Scritture!$A:$A,"4",Scritture!$B:$B,"&lt;=5",Scritture!$E:$E,A4)</f>
        <v>0</v>
      </c>
      <c r="C4" s="10">
        <f>SUMIFS(Scritture!$C:$C,Scritture!$A:$A,"4",Scritture!$B:$B,"&gt;5",Scritture!$B:$B,"&lt;=12",Scritture!$E:$E,A4)</f>
        <v>0</v>
      </c>
      <c r="D4" s="10">
        <f>SUMIFS(Scritture!$C:$C,Scritture!$A:$A,"4",Scritture!$B:$B,"&gt;=13",Scritture!$B:$B,"&lt;=19",Scritture!$E:$E,A4)</f>
        <v>0</v>
      </c>
      <c r="E4" s="10">
        <f>SUMIFS(Scritture!$C:$C,Scritture!$A:$A,"4",Scritture!$B:$B,"&gt;=20",Scritture!$B:$B,"&lt;=26",Scritture!$E:$E,A4)</f>
        <v>0</v>
      </c>
      <c r="F4" s="10">
        <f>SUMIFS(Scritture!$C:$C,Scritture!$A:$A,"4",Scritture!$B:$B,"&gt;=27",Scritture!$B:$B,"&lt;=31",Scritture!$E:$E,A4)</f>
        <v>0</v>
      </c>
    </row>
    <row r="5" spans="1:6" ht="15.75" x14ac:dyDescent="0.25">
      <c r="A5" s="10" t="str">
        <f>Scritture!H14</f>
        <v>categoriaTre</v>
      </c>
      <c r="B5" s="10">
        <f>SUMIFS(Scritture!$C:$C,Scritture!$A:$A,"4",Scritture!$B:$B,"&lt;=5",Scritture!$E:$E,A5)</f>
        <v>0</v>
      </c>
      <c r="C5" s="10">
        <f>SUMIFS(Scritture!$C:$C,Scritture!$A:$A,"4",Scritture!$B:$B,"&gt;5",Scritture!$B:$B,"&lt;=12",Scritture!$E:$E,A5)</f>
        <v>0</v>
      </c>
      <c r="D5" s="10">
        <f>SUMIFS(Scritture!$C:$C,Scritture!$A:$A,"4",Scritture!$B:$B,"&gt;=13",Scritture!$B:$B,"&lt;=19",Scritture!$E:$E,A5)</f>
        <v>0</v>
      </c>
      <c r="E5" s="10">
        <f>SUMIFS(Scritture!$C:$C,Scritture!$A:$A,"4",Scritture!$B:$B,"&gt;=20",Scritture!$B:$B,"&lt;=26",Scritture!$E:$E,A5)</f>
        <v>0</v>
      </c>
      <c r="F5" s="10">
        <f>SUMIFS(Scritture!$C:$C,Scritture!$A:$A,"4",Scritture!$B:$B,"&gt;=27",Scritture!$B:$B,"&lt;=31",Scritture!$E:$E,A5)</f>
        <v>0</v>
      </c>
    </row>
    <row r="6" spans="1:6" ht="15.75" x14ac:dyDescent="0.25">
      <c r="A6" s="10" t="str">
        <f>Scritture!H15</f>
        <v>categoriaQuattro</v>
      </c>
      <c r="B6" s="10">
        <f>SUMIFS(Scritture!$C:$C,Scritture!$A:$A,"4",Scritture!$B:$B,"&lt;=5",Scritture!$E:$E,A6)</f>
        <v>0</v>
      </c>
      <c r="C6" s="10">
        <f>SUMIFS(Scritture!$C:$C,Scritture!$A:$A,"4",Scritture!$B:$B,"&gt;5",Scritture!$B:$B,"&lt;=12",Scritture!$E:$E,A6)</f>
        <v>0</v>
      </c>
      <c r="D6" s="10">
        <f>SUMIFS(Scritture!$C:$C,Scritture!$A:$A,"4",Scritture!$B:$B,"&gt;=13",Scritture!$B:$B,"&lt;=19",Scritture!$E:$E,A6)</f>
        <v>-9.5</v>
      </c>
      <c r="E6" s="10">
        <f>SUMIFS(Scritture!$C:$C,Scritture!$A:$A,"4",Scritture!$B:$B,"&gt;=20",Scritture!$B:$B,"&lt;=26",Scritture!$E:$E,A6)</f>
        <v>0</v>
      </c>
      <c r="F6" s="10">
        <f>SUMIFS(Scritture!$C:$C,Scritture!$A:$A,"4",Scritture!$B:$B,"&gt;=27",Scritture!$B:$B,"&lt;=31",Scritture!$E:$E,A6)</f>
        <v>0</v>
      </c>
    </row>
    <row r="7" spans="1:6" ht="15.75" x14ac:dyDescent="0.25">
      <c r="A7" s="10" t="str">
        <f>Scritture!H16</f>
        <v>categoriaCinque</v>
      </c>
      <c r="B7" s="10">
        <f>SUMIFS(Scritture!$C:$C,Scritture!$A:$A,"4",Scritture!$B:$B,"&lt;=5",Scritture!$E:$E,A7)</f>
        <v>0</v>
      </c>
      <c r="C7" s="10">
        <f>SUMIFS(Scritture!$C:$C,Scritture!$A:$A,"4",Scritture!$B:$B,"&gt;5",Scritture!$B:$B,"&lt;=12",Scritture!$E:$E,A7)</f>
        <v>0</v>
      </c>
      <c r="D7" s="10">
        <f>SUMIFS(Scritture!$C:$C,Scritture!$A:$A,"4",Scritture!$B:$B,"&gt;=13",Scritture!$B:$B,"&lt;=19",Scritture!$E:$E,A7)</f>
        <v>0</v>
      </c>
      <c r="E7" s="10">
        <f>SUMIFS(Scritture!$C:$C,Scritture!$A:$A,"4",Scritture!$B:$B,"&gt;=20",Scritture!$B:$B,"&lt;=26",Scritture!$E:$E,A7)</f>
        <v>0</v>
      </c>
      <c r="F7" s="10">
        <f>SUMIFS(Scritture!$C:$C,Scritture!$A:$A,"4",Scritture!$B:$B,"&gt;=27",Scritture!$B:$B,"&lt;=31",Scritture!$E:$E,A7)</f>
        <v>0</v>
      </c>
    </row>
    <row r="8" spans="1:6" ht="15.75" x14ac:dyDescent="0.25">
      <c r="A8" s="10"/>
      <c r="B8" s="10"/>
      <c r="C8" s="10"/>
      <c r="D8" s="10"/>
      <c r="E8" s="10"/>
      <c r="F8" s="10"/>
    </row>
    <row r="9" spans="1:6" ht="15.75" x14ac:dyDescent="0.25">
      <c r="A9" s="10" t="s">
        <v>0</v>
      </c>
      <c r="B9" s="10">
        <f>SUM(B3:B7)</f>
        <v>0</v>
      </c>
      <c r="C9" s="10">
        <f t="shared" ref="C9:F9" si="0">SUM(C3:C7)</f>
        <v>0</v>
      </c>
      <c r="D9" s="10">
        <f t="shared" si="0"/>
        <v>-9.5</v>
      </c>
      <c r="E9" s="10">
        <f t="shared" si="0"/>
        <v>0</v>
      </c>
      <c r="F9" s="10">
        <f t="shared" si="0"/>
        <v>0</v>
      </c>
    </row>
    <row r="10" spans="1:6" ht="15.75" x14ac:dyDescent="0.25">
      <c r="A10" s="10" t="s">
        <v>7</v>
      </c>
      <c r="B10" s="10">
        <f>Scritture!K9-(-B9)</f>
        <v>100</v>
      </c>
      <c r="C10" s="10">
        <f>B10-(-C9)</f>
        <v>100</v>
      </c>
      <c r="D10" s="10">
        <f>C10-(-D9)</f>
        <v>90.5</v>
      </c>
      <c r="E10" s="10">
        <f t="shared" ref="E10" si="1">D10-(-E9)</f>
        <v>90.5</v>
      </c>
      <c r="F10" s="10">
        <f>E10-(-F9)</f>
        <v>90.5</v>
      </c>
    </row>
    <row r="16" spans="1:6" ht="15.75" x14ac:dyDescent="0.25">
      <c r="A16" s="6" t="s">
        <v>25</v>
      </c>
      <c r="B16" s="6"/>
    </row>
    <row r="17" spans="1:2" x14ac:dyDescent="0.25">
      <c r="A17" t="str">
        <f>Scritture!H17</f>
        <v>categoriaSei</v>
      </c>
      <c r="B17">
        <f>SUMIFS(Scritture!$C:$C,Scritture!$A:$A,"4",Scritture!$B:$B,"&gt;=1",Scritture!$B:$B,"&lt;=31",Scritture!$E:$E,A17)</f>
        <v>0</v>
      </c>
    </row>
    <row r="19" spans="1:2" x14ac:dyDescent="0.25">
      <c r="A19" t="s">
        <v>0</v>
      </c>
      <c r="B19">
        <f>SUM(B14:B17)</f>
        <v>0</v>
      </c>
    </row>
  </sheetData>
  <mergeCells count="2">
    <mergeCell ref="A1:F1"/>
    <mergeCell ref="A16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64BC3-08D5-4CFA-94CF-DB9CD2C5F8E8}">
  <dimension ref="A1:F19"/>
  <sheetViews>
    <sheetView workbookViewId="0">
      <selection activeCell="A14" sqref="A14:XFD14"/>
    </sheetView>
  </sheetViews>
  <sheetFormatPr defaultRowHeight="15" x14ac:dyDescent="0.25"/>
  <cols>
    <col min="1" max="1" width="17.7109375" customWidth="1"/>
    <col min="2" max="6" width="20.7109375" customWidth="1"/>
  </cols>
  <sheetData>
    <row r="1" spans="1:6" ht="18.75" x14ac:dyDescent="0.3">
      <c r="A1" s="5" t="s">
        <v>11</v>
      </c>
      <c r="B1" s="5"/>
      <c r="C1" s="5"/>
      <c r="D1" s="5"/>
      <c r="E1" s="5"/>
      <c r="F1" s="5"/>
    </row>
    <row r="2" spans="1:6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.75" x14ac:dyDescent="0.25">
      <c r="A3" s="10" t="str">
        <f>Scritture!H12</f>
        <v>categoriaUno</v>
      </c>
      <c r="B3" s="10">
        <f>SUMIFS(Scritture!$C:$C,Scritture!$A:$A,"5",Scritture!$B:$B,"&lt;=5",Scritture!$E:$E,A3)</f>
        <v>0</v>
      </c>
      <c r="C3" s="10">
        <f>SUMIFS(Scritture!$C:$C,Scritture!$A:$A,"5",Scritture!$B:$B,"&gt;5",Scritture!$B:$B,"&lt;=12",Scritture!$E:$E,A3)</f>
        <v>0</v>
      </c>
      <c r="D3" s="10">
        <f>SUMIFS(Scritture!$C:$C,Scritture!$A:$A,"5",Scritture!$B:$B,"&gt;=13",Scritture!$B:$B,"&lt;=19",Scritture!$E:$E,A3)</f>
        <v>0</v>
      </c>
      <c r="E3" s="10">
        <f>SUMIFS(Scritture!$C:$C,Scritture!$A:$A,"5",Scritture!$B:$B,"&gt;=20",Scritture!$B:$B,"&lt;=26",Scritture!$E:$E,A3)</f>
        <v>0</v>
      </c>
      <c r="F3" s="10">
        <f>SUMIFS(Scritture!$C:$C,Scritture!$A:$A,"5",Scritture!$B:$B,"&gt;=27",Scritture!$B:$B,"&lt;=31",Scritture!$E:$E,A3)</f>
        <v>0</v>
      </c>
    </row>
    <row r="4" spans="1:6" ht="15.75" x14ac:dyDescent="0.25">
      <c r="A4" s="10" t="str">
        <f>Scritture!H13</f>
        <v>categoriaDue</v>
      </c>
      <c r="B4" s="10">
        <f>SUMIFS(Scritture!$C:$C,Scritture!$A:$A,"5",Scritture!$B:$B,"&lt;=5",Scritture!$E:$E,A4)</f>
        <v>0</v>
      </c>
      <c r="C4" s="10">
        <f>SUMIFS(Scritture!$C:$C,Scritture!$A:$A,"5",Scritture!$B:$B,"&gt;5",Scritture!$B:$B,"&lt;=12",Scritture!$E:$E,A4)</f>
        <v>0</v>
      </c>
      <c r="D4" s="10">
        <f>SUMIFS(Scritture!$C:$C,Scritture!$A:$A,"5",Scritture!$B:$B,"&gt;=13",Scritture!$B:$B,"&lt;=19",Scritture!$E:$E,A4)</f>
        <v>0</v>
      </c>
      <c r="E4" s="10">
        <f>SUMIFS(Scritture!$C:$C,Scritture!$A:$A,"5",Scritture!$B:$B,"&gt;=20",Scritture!$B:$B,"&lt;=26",Scritture!$E:$E,A4)</f>
        <v>0</v>
      </c>
      <c r="F4" s="10">
        <f>SUMIFS(Scritture!$C:$C,Scritture!$A:$A,"5",Scritture!$B:$B,"&gt;=27",Scritture!$B:$B,"&lt;=31",Scritture!$E:$E,A4)</f>
        <v>0</v>
      </c>
    </row>
    <row r="5" spans="1:6" ht="15.75" x14ac:dyDescent="0.25">
      <c r="A5" s="10" t="str">
        <f>Scritture!H14</f>
        <v>categoriaTre</v>
      </c>
      <c r="B5" s="10">
        <f>SUMIFS(Scritture!$C:$C,Scritture!$A:$A,"5",Scritture!$B:$B,"&lt;=5",Scritture!$E:$E,A5)</f>
        <v>0</v>
      </c>
      <c r="C5" s="10">
        <f>SUMIFS(Scritture!$C:$C,Scritture!$A:$A,"5",Scritture!$B:$B,"&gt;5",Scritture!$B:$B,"&lt;=12",Scritture!$E:$E,A5)</f>
        <v>0</v>
      </c>
      <c r="D5" s="10">
        <f>SUMIFS(Scritture!$C:$C,Scritture!$A:$A,"5",Scritture!$B:$B,"&gt;=13",Scritture!$B:$B,"&lt;=19",Scritture!$E:$E,A5)</f>
        <v>0</v>
      </c>
      <c r="E5" s="10">
        <f>SUMIFS(Scritture!$C:$C,Scritture!$A:$A,"5",Scritture!$B:$B,"&gt;=20",Scritture!$B:$B,"&lt;=26",Scritture!$E:$E,A5)</f>
        <v>0</v>
      </c>
      <c r="F5" s="10">
        <f>SUMIFS(Scritture!$C:$C,Scritture!$A:$A,"5",Scritture!$B:$B,"&gt;=27",Scritture!$B:$B,"&lt;=31",Scritture!$E:$E,A5)</f>
        <v>0</v>
      </c>
    </row>
    <row r="6" spans="1:6" ht="15.75" x14ac:dyDescent="0.25">
      <c r="A6" s="10" t="str">
        <f>Scritture!H15</f>
        <v>categoriaQuattro</v>
      </c>
      <c r="B6" s="10">
        <f>SUMIFS(Scritture!$C:$C,Scritture!$A:$A,"5",Scritture!$B:$B,"&lt;=5",Scritture!$E:$E,A6)</f>
        <v>0</v>
      </c>
      <c r="C6" s="10">
        <f>SUMIFS(Scritture!$C:$C,Scritture!$A:$A,"5",Scritture!$B:$B,"&gt;5",Scritture!$B:$B,"&lt;=12",Scritture!$E:$E,A6)</f>
        <v>0</v>
      </c>
      <c r="D6" s="10">
        <f>SUMIFS(Scritture!$C:$C,Scritture!$A:$A,"5",Scritture!$B:$B,"&gt;=13",Scritture!$B:$B,"&lt;=19",Scritture!$E:$E,A6)</f>
        <v>0</v>
      </c>
      <c r="E6" s="10">
        <f>SUMIFS(Scritture!$C:$C,Scritture!$A:$A,"5",Scritture!$B:$B,"&gt;=20",Scritture!$B:$B,"&lt;=26",Scritture!$E:$E,A6)</f>
        <v>0</v>
      </c>
      <c r="F6" s="10">
        <f>SUMIFS(Scritture!$C:$C,Scritture!$A:$A,"5",Scritture!$B:$B,"&gt;=27",Scritture!$B:$B,"&lt;=31",Scritture!$E:$E,A6)</f>
        <v>0</v>
      </c>
    </row>
    <row r="7" spans="1:6" ht="15.75" x14ac:dyDescent="0.25">
      <c r="A7" s="10" t="str">
        <f>Scritture!H16</f>
        <v>categoriaCinque</v>
      </c>
      <c r="B7" s="10">
        <f>SUMIFS(Scritture!$C:$C,Scritture!$A:$A,"5",Scritture!$B:$B,"&lt;=5",Scritture!$E:$E,A7)</f>
        <v>0</v>
      </c>
      <c r="C7" s="10">
        <f>SUMIFS(Scritture!$C:$C,Scritture!$A:$A,"5",Scritture!$B:$B,"&gt;5",Scritture!$B:$B,"&lt;=12",Scritture!$E:$E,A7)</f>
        <v>0</v>
      </c>
      <c r="D7" s="10">
        <f>SUMIFS(Scritture!$C:$C,Scritture!$A:$A,"5",Scritture!$B:$B,"&gt;=13",Scritture!$B:$B,"&lt;=19",Scritture!$E:$E,A7)</f>
        <v>0</v>
      </c>
      <c r="E7" s="10">
        <f>SUMIFS(Scritture!$C:$C,Scritture!$A:$A,"5",Scritture!$B:$B,"&gt;=20",Scritture!$B:$B,"&lt;=26",Scritture!$E:$E,A7)</f>
        <v>17</v>
      </c>
      <c r="F7" s="10">
        <f>SUMIFS(Scritture!$C:$C,Scritture!$A:$A,"5",Scritture!$B:$B,"&gt;=27",Scritture!$B:$B,"&lt;=31",Scritture!$E:$E,A7)</f>
        <v>0</v>
      </c>
    </row>
    <row r="8" spans="1:6" ht="15.75" x14ac:dyDescent="0.25">
      <c r="A8" s="10"/>
      <c r="B8" s="10"/>
      <c r="C8" s="10"/>
      <c r="D8" s="10"/>
      <c r="E8" s="10"/>
      <c r="F8" s="10"/>
    </row>
    <row r="9" spans="1:6" ht="15.75" x14ac:dyDescent="0.25">
      <c r="A9" s="10" t="s">
        <v>0</v>
      </c>
      <c r="B9" s="10">
        <f>SUM(B3:B7)</f>
        <v>0</v>
      </c>
      <c r="C9" s="10">
        <f t="shared" ref="C9:F9" si="0">SUM(C3:C7)</f>
        <v>0</v>
      </c>
      <c r="D9" s="10">
        <f t="shared" si="0"/>
        <v>0</v>
      </c>
      <c r="E9" s="10">
        <f t="shared" si="0"/>
        <v>17</v>
      </c>
      <c r="F9" s="10">
        <f t="shared" si="0"/>
        <v>0</v>
      </c>
    </row>
    <row r="10" spans="1:6" ht="15.75" x14ac:dyDescent="0.25">
      <c r="A10" s="10" t="s">
        <v>7</v>
      </c>
      <c r="B10" s="10">
        <f>Scritture!K9-(-B9)</f>
        <v>100</v>
      </c>
      <c r="C10" s="10">
        <f>B10-(-C9)</f>
        <v>100</v>
      </c>
      <c r="D10" s="10">
        <f>C10-(-D9)</f>
        <v>100</v>
      </c>
      <c r="E10" s="10">
        <f t="shared" ref="E10" si="1">D10-(-E9)</f>
        <v>117</v>
      </c>
      <c r="F10" s="10">
        <f>E10-(-F9)</f>
        <v>117</v>
      </c>
    </row>
    <row r="13" spans="1:6" ht="15.75" x14ac:dyDescent="0.25">
      <c r="C13" s="3"/>
    </row>
    <row r="16" spans="1:6" ht="15.75" x14ac:dyDescent="0.25">
      <c r="A16" s="6" t="s">
        <v>25</v>
      </c>
      <c r="B16" s="6"/>
    </row>
    <row r="17" spans="1:2" x14ac:dyDescent="0.25">
      <c r="A17" t="str">
        <f>Scritture!H17</f>
        <v>categoriaSei</v>
      </c>
      <c r="B17">
        <f>SUMIFS(Scritture!$C:$C,Scritture!$A:$A,"5",Scritture!$B:$B,"&gt;=1",Scritture!$B:$B,"&lt;=31",Scritture!$E:$E,A17)</f>
        <v>0</v>
      </c>
    </row>
    <row r="19" spans="1:2" x14ac:dyDescent="0.25">
      <c r="A19" t="s">
        <v>0</v>
      </c>
      <c r="B19">
        <f>SUM(B14:B17)</f>
        <v>0</v>
      </c>
    </row>
  </sheetData>
  <mergeCells count="2">
    <mergeCell ref="A1:F1"/>
    <mergeCell ref="A16:B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1F1D7-075A-40A3-92CA-CF29A7A21EC5}">
  <dimension ref="A1:F19"/>
  <sheetViews>
    <sheetView workbookViewId="0">
      <selection activeCell="E22" sqref="E22"/>
    </sheetView>
  </sheetViews>
  <sheetFormatPr defaultRowHeight="15" x14ac:dyDescent="0.25"/>
  <cols>
    <col min="1" max="1" width="17.7109375" customWidth="1"/>
    <col min="2" max="6" width="20.7109375" customWidth="1"/>
  </cols>
  <sheetData>
    <row r="1" spans="1:6" ht="18.75" x14ac:dyDescent="0.3">
      <c r="A1" s="5" t="s">
        <v>12</v>
      </c>
      <c r="B1" s="5"/>
      <c r="C1" s="5"/>
      <c r="D1" s="5"/>
      <c r="E1" s="5"/>
      <c r="F1" s="5"/>
    </row>
    <row r="2" spans="1:6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.75" x14ac:dyDescent="0.25">
      <c r="A3" s="10" t="str">
        <f>Scritture!H12</f>
        <v>categoriaUno</v>
      </c>
      <c r="B3" s="10">
        <f>SUMIFS(Scritture!$C:$C,Scritture!$A:$A,"6",Scritture!$B:$B,"&lt;=5",Scritture!$E:$E,A3)</f>
        <v>0</v>
      </c>
      <c r="C3" s="10">
        <f>SUMIFS(Scritture!$C:$C,Scritture!$A:$A,"6",Scritture!$B:$B,"&gt;5",Scritture!$B:$B,"&lt;=12",Scritture!$E:$E,A3)</f>
        <v>0</v>
      </c>
      <c r="D3" s="10">
        <f>SUMIFS(Scritture!$C:$C,Scritture!$A:$A,"6",Scritture!$B:$B,"&gt;=13",Scritture!$B:$B,"&lt;=19",Scritture!$E:$E,A3)</f>
        <v>0</v>
      </c>
      <c r="E3" s="10">
        <f>SUMIFS(Scritture!$C:$C,Scritture!$A:$A,"6",Scritture!$B:$B,"&gt;=20",Scritture!$B:$B,"&lt;=26",Scritture!$E:$E,A3)</f>
        <v>0</v>
      </c>
      <c r="F3" s="10">
        <f>SUMIFS(Scritture!$C:$C,Scritture!$A:$A,"6",Scritture!$B:$B,"&gt;=27",Scritture!$B:$B,"&lt;=31",Scritture!$E:$E,A3)</f>
        <v>0</v>
      </c>
    </row>
    <row r="4" spans="1:6" ht="15.75" x14ac:dyDescent="0.25">
      <c r="A4" s="10" t="str">
        <f>Scritture!H13</f>
        <v>categoriaDue</v>
      </c>
      <c r="B4" s="10">
        <f>SUMIFS(Scritture!$C:$C,Scritture!$A:$A,"6",Scritture!$B:$B,"&lt;=5",Scritture!$E:$E,A4)</f>
        <v>0</v>
      </c>
      <c r="C4" s="10">
        <f>SUMIFS(Scritture!$C:$C,Scritture!$A:$A,"6",Scritture!$B:$B,"&gt;5",Scritture!$B:$B,"&lt;=12",Scritture!$E:$E,A4)</f>
        <v>0</v>
      </c>
      <c r="D4" s="10">
        <f>SUMIFS(Scritture!$C:$C,Scritture!$A:$A,"6",Scritture!$B:$B,"&gt;=13",Scritture!$B:$B,"&lt;=19",Scritture!$E:$E,A4)</f>
        <v>0</v>
      </c>
      <c r="E4" s="10">
        <f>SUMIFS(Scritture!$C:$C,Scritture!$A:$A,"6",Scritture!$B:$B,"&gt;=20",Scritture!$B:$B,"&lt;=26",Scritture!$E:$E,A4)</f>
        <v>0</v>
      </c>
      <c r="F4" s="10">
        <f>SUMIFS(Scritture!$C:$C,Scritture!$A:$A,"6",Scritture!$B:$B,"&gt;=27",Scritture!$B:$B,"&lt;=31",Scritture!$E:$E,A4)</f>
        <v>0</v>
      </c>
    </row>
    <row r="5" spans="1:6" ht="15.75" x14ac:dyDescent="0.25">
      <c r="A5" s="10" t="str">
        <f>Scritture!H14</f>
        <v>categoriaTre</v>
      </c>
      <c r="B5" s="10">
        <f>SUMIFS(Scritture!$C:$C,Scritture!$A:$A,"6",Scritture!$B:$B,"&lt;=5",Scritture!$E:$E,A5)</f>
        <v>0</v>
      </c>
      <c r="C5" s="10">
        <f>SUMIFS(Scritture!$C:$C,Scritture!$A:$A,"6",Scritture!$B:$B,"&gt;5",Scritture!$B:$B,"&lt;=12",Scritture!$E:$E,A5)</f>
        <v>0</v>
      </c>
      <c r="D5" s="10">
        <f>SUMIFS(Scritture!$C:$C,Scritture!$A:$A,"6",Scritture!$B:$B,"&gt;=13",Scritture!$B:$B,"&lt;=19",Scritture!$E:$E,A5)</f>
        <v>0</v>
      </c>
      <c r="E5" s="10">
        <f>SUMIFS(Scritture!$C:$C,Scritture!$A:$A,"6",Scritture!$B:$B,"&gt;=20",Scritture!$B:$B,"&lt;=26",Scritture!$E:$E,A5)</f>
        <v>0</v>
      </c>
      <c r="F5" s="10">
        <f>SUMIFS(Scritture!$C:$C,Scritture!$A:$A,"6",Scritture!$B:$B,"&gt;=27",Scritture!$B:$B,"&lt;=31",Scritture!$E:$E,A5)</f>
        <v>0</v>
      </c>
    </row>
    <row r="6" spans="1:6" ht="15.75" x14ac:dyDescent="0.25">
      <c r="A6" s="10" t="str">
        <f>Scritture!H15</f>
        <v>categoriaQuattro</v>
      </c>
      <c r="B6" s="10">
        <f>SUMIFS(Scritture!$C:$C,Scritture!$A:$A,"6",Scritture!$B:$B,"&lt;=5",Scritture!$E:$E,A6)</f>
        <v>0</v>
      </c>
      <c r="C6" s="10">
        <f>SUMIFS(Scritture!$C:$C,Scritture!$A:$A,"6",Scritture!$B:$B,"&gt;5",Scritture!$B:$B,"&lt;=12",Scritture!$E:$E,A6)</f>
        <v>0</v>
      </c>
      <c r="D6" s="10">
        <f>SUMIFS(Scritture!$C:$C,Scritture!$A:$A,"6",Scritture!$B:$B,"&gt;=13",Scritture!$B:$B,"&lt;=19",Scritture!$E:$E,A6)</f>
        <v>0</v>
      </c>
      <c r="E6" s="10">
        <f>SUMIFS(Scritture!$C:$C,Scritture!$A:$A,"6",Scritture!$B:$B,"&gt;=20",Scritture!$B:$B,"&lt;=26",Scritture!$E:$E,A6)</f>
        <v>0</v>
      </c>
      <c r="F6" s="10">
        <f>SUMIFS(Scritture!$C:$C,Scritture!$A:$A,"6",Scritture!$B:$B,"&gt;=27",Scritture!$B:$B,"&lt;=31",Scritture!$E:$E,A6)</f>
        <v>0</v>
      </c>
    </row>
    <row r="7" spans="1:6" ht="15.75" x14ac:dyDescent="0.25">
      <c r="A7" s="10" t="str">
        <f>Scritture!H16</f>
        <v>categoriaCinque</v>
      </c>
      <c r="B7" s="10">
        <f>SUMIFS(Scritture!$C:$C,Scritture!$A:$A,"6",Scritture!$B:$B,"&lt;=5",Scritture!$E:$E,A7)</f>
        <v>0</v>
      </c>
      <c r="C7" s="10">
        <f>SUMIFS(Scritture!$C:$C,Scritture!$A:$A,"6",Scritture!$B:$B,"&gt;5",Scritture!$B:$B,"&lt;=12",Scritture!$E:$E,A7)</f>
        <v>0</v>
      </c>
      <c r="D7" s="10">
        <f>SUMIFS(Scritture!$C:$C,Scritture!$A:$A,"6",Scritture!$B:$B,"&gt;=13",Scritture!$B:$B,"&lt;=19",Scritture!$E:$E,A7)</f>
        <v>0</v>
      </c>
      <c r="E7" s="10">
        <f>SUMIFS(Scritture!$C:$C,Scritture!$A:$A,"6",Scritture!$B:$B,"&gt;=20",Scritture!$B:$B,"&lt;=26",Scritture!$E:$E,A7)</f>
        <v>0</v>
      </c>
      <c r="F7" s="10">
        <f>SUMIFS(Scritture!$C:$C,Scritture!$A:$A,"6",Scritture!$B:$B,"&gt;=27",Scritture!$B:$B,"&lt;=31",Scritture!$E:$E,A7)</f>
        <v>0</v>
      </c>
    </row>
    <row r="8" spans="1:6" ht="15.75" x14ac:dyDescent="0.25">
      <c r="A8" s="10"/>
      <c r="B8" s="10"/>
      <c r="C8" s="10"/>
      <c r="D8" s="10"/>
      <c r="E8" s="10"/>
      <c r="F8" s="10"/>
    </row>
    <row r="9" spans="1:6" ht="15.75" x14ac:dyDescent="0.25">
      <c r="A9" s="10" t="s">
        <v>0</v>
      </c>
      <c r="B9" s="10">
        <f>SUM(B3:B7)</f>
        <v>0</v>
      </c>
      <c r="C9" s="10">
        <f t="shared" ref="C9:F9" si="0">SUM(C3:C7)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</row>
    <row r="10" spans="1:6" ht="15.75" x14ac:dyDescent="0.25">
      <c r="A10" s="10" t="s">
        <v>7</v>
      </c>
      <c r="B10" s="10">
        <f>Scritture!K9-(-B9)</f>
        <v>100</v>
      </c>
      <c r="C10" s="10">
        <f>B10-(-C9)</f>
        <v>100</v>
      </c>
      <c r="D10" s="10">
        <f>C10-(-D9)</f>
        <v>100</v>
      </c>
      <c r="E10" s="10">
        <f t="shared" ref="E10" si="1">D10-(-E9)</f>
        <v>100</v>
      </c>
      <c r="F10" s="10">
        <f>E10-(-F9)</f>
        <v>100</v>
      </c>
    </row>
    <row r="13" spans="1:6" ht="15.75" x14ac:dyDescent="0.25">
      <c r="C13" s="3"/>
    </row>
    <row r="16" spans="1:6" ht="15.75" x14ac:dyDescent="0.25">
      <c r="A16" s="6" t="s">
        <v>25</v>
      </c>
      <c r="B16" s="6"/>
    </row>
    <row r="17" spans="1:2" x14ac:dyDescent="0.25">
      <c r="A17" t="str">
        <f>Scritture!H17</f>
        <v>categoriaSei</v>
      </c>
      <c r="B17">
        <f>SUMIFS(Scritture!$C:$C,Scritture!$A:$A,"6",Scritture!$B:$B,"&gt;=1",Scritture!$B:$B,"&lt;=31",Scritture!$E:$E,A17)</f>
        <v>-8</v>
      </c>
    </row>
    <row r="19" spans="1:2" x14ac:dyDescent="0.25">
      <c r="A19" t="s">
        <v>0</v>
      </c>
      <c r="B19">
        <f>SUM(B14:B17)</f>
        <v>-8</v>
      </c>
    </row>
  </sheetData>
  <mergeCells count="2">
    <mergeCell ref="A1:F1"/>
    <mergeCell ref="A16:B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597F7-BE5D-49F3-A560-747D7115AA85}">
  <dimension ref="A1:F19"/>
  <sheetViews>
    <sheetView workbookViewId="0">
      <selection activeCell="A13" sqref="A13:XFD13"/>
    </sheetView>
  </sheetViews>
  <sheetFormatPr defaultRowHeight="15" x14ac:dyDescent="0.25"/>
  <cols>
    <col min="1" max="1" width="17.7109375" customWidth="1"/>
    <col min="2" max="6" width="20.7109375" customWidth="1"/>
  </cols>
  <sheetData>
    <row r="1" spans="1:6" ht="18.75" x14ac:dyDescent="0.3">
      <c r="A1" s="5" t="s">
        <v>16</v>
      </c>
      <c r="B1" s="5"/>
      <c r="C1" s="5"/>
      <c r="D1" s="5"/>
      <c r="E1" s="5"/>
      <c r="F1" s="5"/>
    </row>
    <row r="2" spans="1:6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.75" x14ac:dyDescent="0.25">
      <c r="A3" s="10" t="str">
        <f>Scritture!H12</f>
        <v>categoriaUno</v>
      </c>
      <c r="B3" s="10">
        <f>SUMIFS(Scritture!$C:$C,Scritture!$A:$A,"7",Scritture!$B:$B,"&lt;=5",Scritture!$E:$E,A3)</f>
        <v>0</v>
      </c>
      <c r="C3" s="10">
        <f>SUMIFS(Scritture!$C:$C,Scritture!$A:$A,"7",Scritture!$B:$B,"&gt;5",Scritture!$B:$B,"&lt;=12",Scritture!$E:$E,A3)</f>
        <v>0</v>
      </c>
      <c r="D3" s="10">
        <f>SUMIFS(Scritture!$C:$C,Scritture!$A:$A,"7",Scritture!$B:$B,"&gt;=13",Scritture!$B:$B,"&lt;=19",Scritture!$E:$E,A3)</f>
        <v>0</v>
      </c>
      <c r="E3" s="10">
        <f>SUMIFS(Scritture!$C:$C,Scritture!$A:$A,"7",Scritture!$B:$B,"&gt;=20",Scritture!$B:$B,"&lt;=26",Scritture!$E:$E,A3)</f>
        <v>-25</v>
      </c>
      <c r="F3" s="10">
        <f>SUMIFS(Scritture!$C:$C,Scritture!$A:$A,"7",Scritture!$B:$B,"&gt;=27",Scritture!$B:$B,"&lt;=31",Scritture!$E:$E,A3)</f>
        <v>0</v>
      </c>
    </row>
    <row r="4" spans="1:6" ht="15.75" x14ac:dyDescent="0.25">
      <c r="A4" s="10" t="str">
        <f>Scritture!H13</f>
        <v>categoriaDue</v>
      </c>
      <c r="B4" s="10">
        <f>SUMIFS(Scritture!$C:$C,Scritture!$A:$A,"7",Scritture!$B:$B,"&lt;=5",Scritture!$E:$E,A4)</f>
        <v>0</v>
      </c>
      <c r="C4" s="10">
        <f>SUMIFS(Scritture!$C:$C,Scritture!$A:$A,"7",Scritture!$B:$B,"&gt;5",Scritture!$B:$B,"&lt;=12",Scritture!$E:$E,A4)</f>
        <v>0</v>
      </c>
      <c r="D4" s="10">
        <f>SUMIFS(Scritture!$C:$C,Scritture!$A:$A,"7",Scritture!$B:$B,"&gt;=13",Scritture!$B:$B,"&lt;=19",Scritture!$E:$E,A4)</f>
        <v>0</v>
      </c>
      <c r="E4" s="10">
        <f>SUMIFS(Scritture!$C:$C,Scritture!$A:$A,"7",Scritture!$B:$B,"&gt;=20",Scritture!$B:$B,"&lt;=26",Scritture!$E:$E,A4)</f>
        <v>0</v>
      </c>
      <c r="F4" s="10">
        <f>SUMIFS(Scritture!$C:$C,Scritture!$A:$A,"7",Scritture!$B:$B,"&gt;=27",Scritture!$B:$B,"&lt;=31",Scritture!$E:$E,A4)</f>
        <v>0</v>
      </c>
    </row>
    <row r="5" spans="1:6" ht="15.75" x14ac:dyDescent="0.25">
      <c r="A5" s="10" t="str">
        <f>Scritture!H14</f>
        <v>categoriaTre</v>
      </c>
      <c r="B5" s="10">
        <f>SUMIFS(Scritture!$C:$C,Scritture!$A:$A,"7",Scritture!$B:$B,"&lt;=5",Scritture!$E:$E,A5)</f>
        <v>0</v>
      </c>
      <c r="C5" s="10">
        <f>SUMIFS(Scritture!$C:$C,Scritture!$A:$A,"7",Scritture!$B:$B,"&gt;5",Scritture!$B:$B,"&lt;=12",Scritture!$E:$E,A5)</f>
        <v>0</v>
      </c>
      <c r="D5" s="10">
        <f>SUMIFS(Scritture!$C:$C,Scritture!$A:$A,"7",Scritture!$B:$B,"&gt;=13",Scritture!$B:$B,"&lt;=19",Scritture!$E:$E,A5)</f>
        <v>0</v>
      </c>
      <c r="E5" s="10">
        <f>SUMIFS(Scritture!$C:$C,Scritture!$A:$A,"7",Scritture!$B:$B,"&gt;=20",Scritture!$B:$B,"&lt;=26",Scritture!$E:$E,A5)</f>
        <v>0</v>
      </c>
      <c r="F5" s="10">
        <f>SUMIFS(Scritture!$C:$C,Scritture!$A:$A,"7",Scritture!$B:$B,"&gt;=27",Scritture!$B:$B,"&lt;=31",Scritture!$E:$E,A5)</f>
        <v>0</v>
      </c>
    </row>
    <row r="6" spans="1:6" ht="15.75" x14ac:dyDescent="0.25">
      <c r="A6" s="10" t="str">
        <f>Scritture!H15</f>
        <v>categoriaQuattro</v>
      </c>
      <c r="B6" s="10">
        <f>SUMIFS(Scritture!$C:$C,Scritture!$A:$A,"7",Scritture!$B:$B,"&lt;=5",Scritture!$E:$E,A6)</f>
        <v>0</v>
      </c>
      <c r="C6" s="10">
        <f>SUMIFS(Scritture!$C:$C,Scritture!$A:$A,"7",Scritture!$B:$B,"&gt;5",Scritture!$B:$B,"&lt;=12",Scritture!$E:$E,A6)</f>
        <v>0</v>
      </c>
      <c r="D6" s="10">
        <f>SUMIFS(Scritture!$C:$C,Scritture!$A:$A,"7",Scritture!$B:$B,"&gt;=13",Scritture!$B:$B,"&lt;=19",Scritture!$E:$E,A6)</f>
        <v>0</v>
      </c>
      <c r="E6" s="10">
        <f>SUMIFS(Scritture!$C:$C,Scritture!$A:$A,"7",Scritture!$B:$B,"&gt;=20",Scritture!$B:$B,"&lt;=26",Scritture!$E:$E,A6)</f>
        <v>0</v>
      </c>
      <c r="F6" s="10">
        <f>SUMIFS(Scritture!$C:$C,Scritture!$A:$A,"7",Scritture!$B:$B,"&gt;=27",Scritture!$B:$B,"&lt;=31",Scritture!$E:$E,A6)</f>
        <v>0</v>
      </c>
    </row>
    <row r="7" spans="1:6" ht="15.75" x14ac:dyDescent="0.25">
      <c r="A7" s="10" t="str">
        <f>Scritture!H16</f>
        <v>categoriaCinque</v>
      </c>
      <c r="B7" s="10">
        <f>SUMIFS(Scritture!$C:$C,Scritture!$A:$A,"7",Scritture!$B:$B,"&lt;=5",Scritture!$E:$E,A7)</f>
        <v>0</v>
      </c>
      <c r="C7" s="10">
        <f>SUMIFS(Scritture!$C:$C,Scritture!$A:$A,"7",Scritture!$B:$B,"&gt;5",Scritture!$B:$B,"&lt;=12",Scritture!$E:$E,A7)</f>
        <v>0</v>
      </c>
      <c r="D7" s="10">
        <f>SUMIFS(Scritture!$C:$C,Scritture!$A:$A,"7",Scritture!$B:$B,"&gt;=13",Scritture!$B:$B,"&lt;=19",Scritture!$E:$E,A7)</f>
        <v>0</v>
      </c>
      <c r="E7" s="10">
        <f>SUMIFS(Scritture!$C:$C,Scritture!$A:$A,"7",Scritture!$B:$B,"&gt;=20",Scritture!$B:$B,"&lt;=26",Scritture!$E:$E,A7)</f>
        <v>0</v>
      </c>
      <c r="F7" s="10">
        <f>SUMIFS(Scritture!$C:$C,Scritture!$A:$A,"7",Scritture!$B:$B,"&gt;=27",Scritture!$B:$B,"&lt;=31",Scritture!$E:$E,A7)</f>
        <v>0</v>
      </c>
    </row>
    <row r="8" spans="1:6" ht="15.75" x14ac:dyDescent="0.25">
      <c r="A8" s="10"/>
      <c r="B8" s="10"/>
      <c r="C8" s="10"/>
      <c r="D8" s="10"/>
      <c r="E8" s="10"/>
      <c r="F8" s="10"/>
    </row>
    <row r="9" spans="1:6" ht="15.75" x14ac:dyDescent="0.25">
      <c r="A9" s="10" t="s">
        <v>0</v>
      </c>
      <c r="B9" s="10">
        <f>SUM(B3:B7)</f>
        <v>0</v>
      </c>
      <c r="C9" s="10">
        <f t="shared" ref="C9:F9" si="0">SUM(C3:C7)</f>
        <v>0</v>
      </c>
      <c r="D9" s="10">
        <f t="shared" si="0"/>
        <v>0</v>
      </c>
      <c r="E9" s="10">
        <f t="shared" si="0"/>
        <v>-25</v>
      </c>
      <c r="F9" s="10">
        <f t="shared" si="0"/>
        <v>0</v>
      </c>
    </row>
    <row r="10" spans="1:6" ht="15.75" x14ac:dyDescent="0.25">
      <c r="A10" s="10" t="s">
        <v>7</v>
      </c>
      <c r="B10" s="10">
        <f>Scritture!K9-(-B9)</f>
        <v>100</v>
      </c>
      <c r="C10" s="10">
        <f>B10-(-C9)</f>
        <v>100</v>
      </c>
      <c r="D10" s="10">
        <f>C10-(-D9)</f>
        <v>100</v>
      </c>
      <c r="E10" s="10">
        <f t="shared" ref="E10" si="1">D10-(-E9)</f>
        <v>75</v>
      </c>
      <c r="F10" s="10">
        <f>E10-(-F9)</f>
        <v>75</v>
      </c>
    </row>
    <row r="16" spans="1:6" ht="15.75" x14ac:dyDescent="0.25">
      <c r="A16" s="6" t="s">
        <v>25</v>
      </c>
      <c r="B16" s="6"/>
    </row>
    <row r="17" spans="1:2" x14ac:dyDescent="0.25">
      <c r="A17" t="str">
        <f>Scritture!H17</f>
        <v>categoriaSei</v>
      </c>
      <c r="B17">
        <f>SUMIFS(Scritture!$C:$C,Scritture!$A:$A,"7",Scritture!$B:$B,"&gt;=1",Scritture!$B:$B,"&lt;=31",Scritture!$E:$E,A17)</f>
        <v>0</v>
      </c>
    </row>
    <row r="19" spans="1:2" x14ac:dyDescent="0.25">
      <c r="A19" t="s">
        <v>0</v>
      </c>
      <c r="B19">
        <f>SUM(B14:B17)</f>
        <v>0</v>
      </c>
    </row>
  </sheetData>
  <mergeCells count="2">
    <mergeCell ref="A1:F1"/>
    <mergeCell ref="A16:B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B99EB-5B6C-421C-B15E-1FD6E5FF5674}">
  <dimension ref="A1:F19"/>
  <sheetViews>
    <sheetView workbookViewId="0">
      <selection activeCell="A13" sqref="A13:XFD13"/>
    </sheetView>
  </sheetViews>
  <sheetFormatPr defaultRowHeight="15" x14ac:dyDescent="0.25"/>
  <cols>
    <col min="1" max="1" width="17.7109375" customWidth="1"/>
    <col min="2" max="6" width="20.7109375" customWidth="1"/>
  </cols>
  <sheetData>
    <row r="1" spans="1:6" ht="18.75" x14ac:dyDescent="0.3">
      <c r="A1" s="5" t="s">
        <v>15</v>
      </c>
      <c r="B1" s="5"/>
      <c r="C1" s="5"/>
      <c r="D1" s="5"/>
      <c r="E1" s="5"/>
      <c r="F1" s="5"/>
    </row>
    <row r="2" spans="1:6" ht="15.75" x14ac:dyDescent="0.25">
      <c r="A2" s="10"/>
      <c r="B2" s="28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.75" x14ac:dyDescent="0.25">
      <c r="A3" s="10" t="str">
        <f>Scritture!H12</f>
        <v>categoriaUno</v>
      </c>
      <c r="B3" s="10">
        <f>SUMIFS(Scritture!$C:$C,Scritture!$A:$A,"8",Scritture!$B:$B,"&lt;=5",Scritture!$E:$E,A3)</f>
        <v>0</v>
      </c>
      <c r="C3" s="10">
        <f>SUMIFS(Scritture!$C:$C,Scritture!$A:$A,"8",Scritture!$B:$B,"&gt;5",Scritture!$B:$B,"&lt;=12",Scritture!$E:$E,A3)</f>
        <v>0</v>
      </c>
      <c r="D3" s="10">
        <f>SUMIFS(Scritture!$C:$C,Scritture!$A:$A,"8",Scritture!$B:$B,"&gt;=13",Scritture!$B:$B,"&lt;=19",Scritture!$E:$E,A3)</f>
        <v>0</v>
      </c>
      <c r="E3" s="10">
        <f>SUMIFS(Scritture!$C:$C,Scritture!$A:$A,"8",Scritture!$B:$B,"&gt;=20",Scritture!$B:$B,"&lt;=26",Scritture!$E:$E,A3)</f>
        <v>0</v>
      </c>
      <c r="F3" s="10">
        <f>SUMIFS(Scritture!$C:$C,Scritture!$A:$A,"8",Scritture!$B:$B,"&gt;=27",Scritture!$B:$B,"&lt;=31",Scritture!$E:$E,A3)</f>
        <v>0</v>
      </c>
    </row>
    <row r="4" spans="1:6" ht="15.75" x14ac:dyDescent="0.25">
      <c r="A4" s="10" t="str">
        <f>Scritture!H13</f>
        <v>categoriaDue</v>
      </c>
      <c r="B4" s="10">
        <f>SUMIFS(Scritture!$C:$C,Scritture!$A:$A,"8",Scritture!$B:$B,"&lt;=5",Scritture!$E:$E,A4)</f>
        <v>0</v>
      </c>
      <c r="C4" s="10">
        <f>SUMIFS(Scritture!$C:$C,Scritture!$A:$A,"8",Scritture!$B:$B,"&gt;5",Scritture!$B:$B,"&lt;=12",Scritture!$E:$E,A4)</f>
        <v>0</v>
      </c>
      <c r="D4" s="10">
        <f>SUMIFS(Scritture!$C:$C,Scritture!$A:$A,"8",Scritture!$B:$B,"&gt;=13",Scritture!$B:$B,"&lt;=19",Scritture!$E:$E,A4)</f>
        <v>-60</v>
      </c>
      <c r="E4" s="10">
        <f>SUMIFS(Scritture!$C:$C,Scritture!$A:$A,"8",Scritture!$B:$B,"&gt;=20",Scritture!$B:$B,"&lt;=26",Scritture!$E:$E,A4)</f>
        <v>0</v>
      </c>
      <c r="F4" s="10">
        <f>SUMIFS(Scritture!$C:$C,Scritture!$A:$A,"8",Scritture!$B:$B,"&gt;=27",Scritture!$B:$B,"&lt;=31",Scritture!$E:$E,A4)</f>
        <v>0</v>
      </c>
    </row>
    <row r="5" spans="1:6" ht="15.75" x14ac:dyDescent="0.25">
      <c r="A5" s="10" t="str">
        <f>Scritture!H14</f>
        <v>categoriaTre</v>
      </c>
      <c r="B5" s="10">
        <f>SUMIFS(Scritture!$C:$C,Scritture!$A:$A,"8",Scritture!$B:$B,"&lt;=5",Scritture!$E:$E,A5)</f>
        <v>0</v>
      </c>
      <c r="C5" s="10">
        <f>SUMIFS(Scritture!$C:$C,Scritture!$A:$A,"8",Scritture!$B:$B,"&gt;5",Scritture!$B:$B,"&lt;=12",Scritture!$E:$E,A5)</f>
        <v>0</v>
      </c>
      <c r="D5" s="10">
        <f>SUMIFS(Scritture!$C:$C,Scritture!$A:$A,"8",Scritture!$B:$B,"&gt;=13",Scritture!$B:$B,"&lt;=19",Scritture!$E:$E,A5)</f>
        <v>0</v>
      </c>
      <c r="E5" s="10">
        <f>SUMIFS(Scritture!$C:$C,Scritture!$A:$A,"8",Scritture!$B:$B,"&gt;=20",Scritture!$B:$B,"&lt;=26",Scritture!$E:$E,A5)</f>
        <v>0</v>
      </c>
      <c r="F5" s="10">
        <f>SUMIFS(Scritture!$C:$C,Scritture!$A:$A,"8",Scritture!$B:$B,"&gt;=27",Scritture!$B:$B,"&lt;=31",Scritture!$E:$E,A5)</f>
        <v>0</v>
      </c>
    </row>
    <row r="6" spans="1:6" ht="15.75" x14ac:dyDescent="0.25">
      <c r="A6" s="10" t="str">
        <f>Scritture!H15</f>
        <v>categoriaQuattro</v>
      </c>
      <c r="B6" s="10">
        <f>SUMIFS(Scritture!$C:$C,Scritture!$A:$A,"8",Scritture!$B:$B,"&lt;=5",Scritture!$E:$E,A6)</f>
        <v>0</v>
      </c>
      <c r="C6" s="10">
        <f>SUMIFS(Scritture!$C:$C,Scritture!$A:$A,"8",Scritture!$B:$B,"&gt;5",Scritture!$B:$B,"&lt;=12",Scritture!$E:$E,A6)</f>
        <v>0</v>
      </c>
      <c r="D6" s="10">
        <f>SUMIFS(Scritture!$C:$C,Scritture!$A:$A,"8",Scritture!$B:$B,"&gt;=13",Scritture!$B:$B,"&lt;=19",Scritture!$E:$E,A6)</f>
        <v>0</v>
      </c>
      <c r="E6" s="10">
        <f>SUMIFS(Scritture!$C:$C,Scritture!$A:$A,"8",Scritture!$B:$B,"&gt;=20",Scritture!$B:$B,"&lt;=26",Scritture!$E:$E,A6)</f>
        <v>0</v>
      </c>
      <c r="F6" s="10">
        <f>SUMIFS(Scritture!$C:$C,Scritture!$A:$A,"8",Scritture!$B:$B,"&gt;=27",Scritture!$B:$B,"&lt;=31",Scritture!$E:$E,A6)</f>
        <v>0</v>
      </c>
    </row>
    <row r="7" spans="1:6" ht="15.75" x14ac:dyDescent="0.25">
      <c r="A7" s="10" t="str">
        <f>Scritture!H16</f>
        <v>categoriaCinque</v>
      </c>
      <c r="B7" s="10">
        <f>SUMIFS(Scritture!$C:$C,Scritture!$A:$A,"8",Scritture!$B:$B,"&lt;=5",Scritture!$E:$E,A7)</f>
        <v>0</v>
      </c>
      <c r="C7" s="10">
        <f>SUMIFS(Scritture!$C:$C,Scritture!$A:$A,"8",Scritture!$B:$B,"&gt;5",Scritture!$B:$B,"&lt;=12",Scritture!$E:$E,A7)</f>
        <v>0</v>
      </c>
      <c r="D7" s="10">
        <f>SUMIFS(Scritture!$C:$C,Scritture!$A:$A,"8",Scritture!$B:$B,"&gt;=13",Scritture!$B:$B,"&lt;=19",Scritture!$E:$E,A7)</f>
        <v>0</v>
      </c>
      <c r="E7" s="10">
        <f>SUMIFS(Scritture!$C:$C,Scritture!$A:$A,"8",Scritture!$B:$B,"&gt;=20",Scritture!$B:$B,"&lt;=26",Scritture!$E:$E,A7)</f>
        <v>0</v>
      </c>
      <c r="F7" s="10">
        <f>SUMIFS(Scritture!$C:$C,Scritture!$A:$A,"8",Scritture!$B:$B,"&gt;=27",Scritture!$B:$B,"&lt;=31",Scritture!$E:$E,A7)</f>
        <v>0</v>
      </c>
    </row>
    <row r="8" spans="1:6" ht="15.75" x14ac:dyDescent="0.25">
      <c r="A8" s="10"/>
      <c r="B8" s="10" t="s">
        <v>27</v>
      </c>
      <c r="C8" s="10"/>
      <c r="D8" s="10"/>
      <c r="E8" s="10"/>
      <c r="F8" s="10"/>
    </row>
    <row r="9" spans="1:6" ht="15.75" x14ac:dyDescent="0.25">
      <c r="A9" s="10" t="s">
        <v>0</v>
      </c>
      <c r="B9" s="10">
        <f>SUM(B3:B7)</f>
        <v>0</v>
      </c>
      <c r="C9" s="10">
        <f t="shared" ref="C9:F9" si="0">SUM(C3:C7)</f>
        <v>0</v>
      </c>
      <c r="D9" s="10">
        <f t="shared" si="0"/>
        <v>-60</v>
      </c>
      <c r="E9" s="10">
        <f t="shared" si="0"/>
        <v>0</v>
      </c>
      <c r="F9" s="10">
        <f t="shared" si="0"/>
        <v>0</v>
      </c>
    </row>
    <row r="10" spans="1:6" ht="15.75" x14ac:dyDescent="0.25">
      <c r="A10" s="10" t="s">
        <v>7</v>
      </c>
      <c r="B10" s="10">
        <f>Scritture!K9-(-B9)</f>
        <v>100</v>
      </c>
      <c r="C10" s="10">
        <f>B10-(-C9)</f>
        <v>100</v>
      </c>
      <c r="D10" s="10">
        <f>C10-(-D9)</f>
        <v>40</v>
      </c>
      <c r="E10" s="10">
        <f t="shared" ref="E10" si="1">D10-(-E9)</f>
        <v>40</v>
      </c>
      <c r="F10" s="10">
        <f>E10-(-F9)</f>
        <v>40</v>
      </c>
    </row>
    <row r="16" spans="1:6" ht="15.75" x14ac:dyDescent="0.25">
      <c r="A16" s="6" t="s">
        <v>25</v>
      </c>
      <c r="B16" s="6"/>
    </row>
    <row r="17" spans="1:2" x14ac:dyDescent="0.25">
      <c r="A17" t="str">
        <f>Scritture!H17</f>
        <v>categoriaSei</v>
      </c>
      <c r="B17">
        <f>SUMIFS(Scritture!$C:$C,Scritture!$A:$A,"8",Scritture!$B:$B,"&gt;=1",Scritture!$B:$B,"&lt;=31",Scritture!$E:$E,A17)</f>
        <v>0</v>
      </c>
    </row>
    <row r="19" spans="1:2" x14ac:dyDescent="0.25">
      <c r="A19" t="s">
        <v>0</v>
      </c>
      <c r="B19">
        <f>SUM(B14:B17)</f>
        <v>0</v>
      </c>
    </row>
  </sheetData>
  <mergeCells count="2">
    <mergeCell ref="A1:F1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Scritture</vt:lpstr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</dc:creator>
  <cp:lastModifiedBy>lol</cp:lastModifiedBy>
  <dcterms:created xsi:type="dcterms:W3CDTF">2020-01-26T16:49:27Z</dcterms:created>
  <dcterms:modified xsi:type="dcterms:W3CDTF">2020-11-07T00:00:13Z</dcterms:modified>
</cp:coreProperties>
</file>